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0" yWindow="0" windowWidth="24240" windowHeight="13065" tabRatio="722" firstSheet="27" activeTab="27"/>
  </bookViews>
  <sheets>
    <sheet name="1-1维西县一般公共预算收入情况表" sheetId="1" r:id="rId1"/>
    <sheet name="1-2维西县一般公共预算支出情况表" sheetId="2" r:id="rId2"/>
    <sheet name="1-3维西县县本级一般公共预算收入情况表" sheetId="3" r:id="rId3"/>
    <sheet name="1-4维西县县本级一般公共预算支出情况表（公开到项级）" sheetId="4" r:id="rId4"/>
    <sheet name="1-5维西县一般公共预算基本支出情况表（公开到款级）" sheetId="5" r:id="rId5"/>
    <sheet name="1-6维西县本级一般公共预算支出表（省对下转移支付项目）" sheetId="6" r:id="rId6"/>
    <sheet name="1-7维西县税收返还和转移支付预算表（分地区）" sheetId="7" r:id="rId7"/>
    <sheet name="1-8维西县“三公”经费预算财政拨款情况统计表" sheetId="8" r:id="rId8"/>
    <sheet name="2-1维西县政府性基金预算收入情况表" sheetId="9" r:id="rId9"/>
    <sheet name="2-2维西县政府性基金预算支出情况表" sheetId="10" r:id="rId10"/>
    <sheet name="2-3维西县县本级政府性基金预算收入情况表" sheetId="11" r:id="rId11"/>
    <sheet name="2-4维西县县本级政府性基金预算支出情况表（公开到项级）" sheetId="12" r:id="rId12"/>
    <sheet name="2-5维西县本级政府性基金支出表（县对下转移支付）" sheetId="13" r:id="rId13"/>
    <sheet name="3-1维西县国有资本经营收入预算情况表" sheetId="14" r:id="rId14"/>
    <sheet name="3-2维西县国有资本经营支出预算情况表" sheetId="15" r:id="rId15"/>
    <sheet name="3-3维西县县本级国有资本经营收入预算情况表" sheetId="16" r:id="rId16"/>
    <sheet name="3-4维西县县本级国有资本经营支出预算情况表（公开到项级）" sheetId="17" r:id="rId17"/>
    <sheet name="3-5 云南省国有资本经营预算转移支付表 （分地区）" sheetId="18" r:id="rId18"/>
    <sheet name="3-6 云南省国有资本经营预算转移支付表（分项目）" sheetId="19" r:id="rId19"/>
    <sheet name="4-1维西县社会保险基金收入预算情况表" sheetId="20" r:id="rId20"/>
    <sheet name="4-2维西县社会保险基金支出预算情况表" sheetId="21" r:id="rId21"/>
    <sheet name="4-3维西县县本级社会保险基金收入预算情况表" sheetId="22" r:id="rId22"/>
    <sheet name="4-4维西县县本级社会保险基金支出预算情况表" sheetId="23" r:id="rId23"/>
    <sheet name="5-1维西县2019年地方政府债务限额及余额预算情况表" sheetId="24" r:id="rId24"/>
    <sheet name="5-2维西县2019年地方政府一般债务余额情况表" sheetId="25" r:id="rId25"/>
    <sheet name="5-3 维西县本级2019年地方政府一般债务余额情况表" sheetId="26" r:id="rId26"/>
    <sheet name="5-4维西县2019年地方政府专项债务余额情况表" sheetId="27" r:id="rId27"/>
    <sheet name="5-5 维西县本级2019年地方政府专项债务余额情况表（本级）" sheetId="28" r:id="rId28"/>
    <sheet name="5-6维西县地方政府债券发行及还本付息情况表" sheetId="29" r:id="rId29"/>
    <sheet name="5-7 维西县县本级2020年本级政府专项债务限额和余额情况表" sheetId="30" r:id="rId30"/>
    <sheet name="5-8维西县2020年年初新增地方政府债券资金安排表" sheetId="31" r:id="rId31"/>
    <sheet name="6-1重大政策和重点项目绩效目标表" sheetId="33" r:id="rId32"/>
    <sheet name="6-2重点工作情况解释说明汇总表" sheetId="34" r:id="rId33"/>
    <sheet name="6-1重点领域项目文本公开表" sheetId="32" r:id="rId34"/>
  </sheets>
  <externalReferences>
    <externalReference r:id="rId35"/>
    <externalReference r:id="rId36"/>
    <externalReference r:id="rId37"/>
  </externalReferences>
  <definedNames>
    <definedName name="_xlnm._FilterDatabase" localSheetId="0" hidden="1">'1-1维西县一般公共预算收入情况表'!$A$3:$E$39</definedName>
    <definedName name="_xlnm._FilterDatabase" localSheetId="1" hidden="1">'1-2维西县一般公共预算支出情况表'!$A$3:$F$38</definedName>
    <definedName name="_xlnm._FilterDatabase" localSheetId="2" hidden="1">'1-3维西县县本级一般公共预算收入情况表'!$A$3:$D$39</definedName>
    <definedName name="_xlnm._FilterDatabase" localSheetId="3" hidden="1">'1-4维西县县本级一般公共预算支出情况表（公开到项级）'!$A$3:$D$1296</definedName>
    <definedName name="_xlnm._FilterDatabase" localSheetId="4" hidden="1">'1-5维西县一般公共预算基本支出情况表（公开到款级）'!$A$3:$B$34</definedName>
    <definedName name="_xlnm._FilterDatabase" localSheetId="5" hidden="1">'1-6维西县本级一般公共预算支出表（省对下转移支付项目）'!$A$3:$B$42</definedName>
    <definedName name="_xlnm._FilterDatabase" localSheetId="8" hidden="1">'2-1维西县政府性基金预算收入情况表'!$A$3:$D$33</definedName>
    <definedName name="_xlnm._FilterDatabase" localSheetId="9" hidden="1">'2-2维西县政府性基金预算支出情况表'!$A$3:$D$240</definedName>
    <definedName name="_xlnm._FilterDatabase" localSheetId="10" hidden="1">'2-3维西县县本级政府性基金预算收入情况表'!$A$3:$D$36</definedName>
    <definedName name="_xlnm._FilterDatabase" localSheetId="11" hidden="1">'2-4维西县县本级政府性基金预算支出情况表（公开到项级）'!$A$3:$D$243</definedName>
    <definedName name="_xlnm._FilterDatabase" localSheetId="12" hidden="1">'2-5维西县本级政府性基金支出表（县对下转移支付）'!$A$3:$D$14</definedName>
    <definedName name="_xlnm._FilterDatabase" localSheetId="13" hidden="1">'3-1维西县国有资本经营收入预算情况表'!$A$3:$D$39</definedName>
    <definedName name="_xlnm._FilterDatabase" localSheetId="14" hidden="1">'3-2维西县国有资本经营支出预算情况表'!$A$3:$D$27</definedName>
    <definedName name="_xlnm._FilterDatabase" localSheetId="15" hidden="1">'3-3维西县县本级国有资本经营收入预算情况表'!$A$3:$D$31</definedName>
    <definedName name="_xlnm._FilterDatabase" localSheetId="16" hidden="1">'3-4维西县县本级国有资本经营支出预算情况表（公开到项级）'!$A$3:$D$21</definedName>
    <definedName name="_xlnm._FilterDatabase" localSheetId="19" hidden="1">'4-1维西县社会保险基金收入预算情况表'!$A$3:$D$42</definedName>
    <definedName name="_xlnm._FilterDatabase" localSheetId="20" hidden="1">'4-2维西县社会保险基金支出预算情况表'!$A$3:$D$24</definedName>
    <definedName name="_xlnm._FilterDatabase" localSheetId="21" hidden="1">'4-3维西县县本级社会保险基金收入预算情况表'!$A$3:$D$42</definedName>
    <definedName name="_xlnm._FilterDatabase" localSheetId="22" hidden="1">'4-4维西县县本级社会保险基金支出预算情况表'!$A$3:$D$24</definedName>
    <definedName name="_lst_r_地方财政预算表2015年全省汇总_10_科目编码名称" localSheetId="19">[1]_ESList!$A$1:$A$27</definedName>
    <definedName name="_lst_r_地方财政预算表2015年全省汇总_10_科目编码名称" localSheetId="20">[1]_ESList!$A$1:$A$27</definedName>
    <definedName name="_lst_r_地方财政预算表2015年全省汇总_10_科目编码名称" localSheetId="21">[1]_ESList!$A$1:$A$27</definedName>
    <definedName name="_lst_r_地方财政预算表2015年全省汇总_10_科目编码名称" localSheetId="22">[1]_ESList!$A$1:$A$27</definedName>
    <definedName name="_lst_r_地方财政预算表2015年全省汇总_10_科目编码名称">[2]_ESList!$A$1:$A$27</definedName>
    <definedName name="_xlnm.Print_Area" localSheetId="0">'1-1维西县一般公共预算收入情况表'!$A$1:$D$39</definedName>
    <definedName name="_xlnm.Print_Area" localSheetId="1">'1-2维西县一般公共预算支出情况表'!$A$1:$D$38</definedName>
    <definedName name="_xlnm.Print_Area" localSheetId="2">'1-3维西县县本级一般公共预算收入情况表'!$A$1:$D$39</definedName>
    <definedName name="_xlnm.Print_Area" localSheetId="3">'1-4维西县县本级一般公共预算支出情况表（公开到项级）'!$A$1:$D$1296</definedName>
    <definedName name="_xlnm.Print_Area" localSheetId="4">'1-5维西县一般公共预算基本支出情况表（公开到款级）'!$A$1:$B$34</definedName>
    <definedName name="_xlnm.Print_Area" localSheetId="5">'1-6维西县本级一般公共预算支出表（省对下转移支付项目）'!$A$1:$B$42</definedName>
    <definedName name="_xlnm.Print_Area" localSheetId="6">'1-7维西县税收返还和转移支付预算表（分地区）'!$A$1:$E$7</definedName>
    <definedName name="_xlnm.Print_Area" localSheetId="8">'2-1维西县政府性基金预算收入情况表'!$A$1:$D$33</definedName>
    <definedName name="_xlnm.Print_Area" localSheetId="9">'2-2维西县政府性基金预算支出情况表'!$A$1:$D$240</definedName>
    <definedName name="_xlnm.Print_Area" localSheetId="10">'2-3维西县县本级政府性基金预算收入情况表'!$A$1:$D$36</definedName>
    <definedName name="_xlnm.Print_Area" localSheetId="11">'2-4维西县县本级政府性基金预算支出情况表（公开到项级）'!$A$1:$D$243</definedName>
    <definedName name="_xlnm.Print_Area" localSheetId="12">'2-5维西县本级政府性基金支出表（县对下转移支付）'!$A$1:$D$14</definedName>
    <definedName name="_xlnm.Print_Area" localSheetId="13">'3-1维西县国有资本经营收入预算情况表'!$A$1:$D$39</definedName>
    <definedName name="_xlnm.Print_Area" localSheetId="14">'3-2维西县国有资本经营支出预算情况表'!$A$1:$D$27</definedName>
    <definedName name="_xlnm.Print_Area" localSheetId="15">'3-3维西县县本级国有资本经营收入预算情况表'!$A$1:$D$31</definedName>
    <definedName name="_xlnm.Print_Area" localSheetId="16">'3-4维西县县本级国有资本经营支出预算情况表（公开到项级）'!$A$1:$D$21</definedName>
    <definedName name="_xlnm.Print_Area" localSheetId="19">'4-1维西县社会保险基金收入预算情况表'!$A$1:$D$42</definedName>
    <definedName name="_xlnm.Print_Area" localSheetId="20">'4-2维西县社会保险基金支出预算情况表'!$A$1:$D$24</definedName>
    <definedName name="_xlnm.Print_Area" localSheetId="21">'4-3维西县县本级社会保险基金收入预算情况表'!$A$1:$D$42</definedName>
    <definedName name="_xlnm.Print_Area" localSheetId="22">'4-4维西县县本级社会保险基金支出预算情况表'!$A$1:$D$24</definedName>
    <definedName name="_xlnm.Print_Area" localSheetId="31">'6-1重大政策和重点项目绩效目标表'!#REF!</definedName>
    <definedName name="_xlnm.Print_Titles" localSheetId="0">'1-1维西县一般公共预算收入情况表'!$1:$3</definedName>
    <definedName name="_xlnm.Print_Titles" localSheetId="1">'1-2维西县一般公共预算支出情况表'!$1:$3</definedName>
    <definedName name="_xlnm.Print_Titles" localSheetId="2">'1-3维西县县本级一般公共预算收入情况表'!$1:$3</definedName>
    <definedName name="_xlnm.Print_Titles" localSheetId="3">'1-4维西县县本级一般公共预算支出情况表（公开到项级）'!$1:$3</definedName>
    <definedName name="_xlnm.Print_Titles" localSheetId="4">'1-5维西县一般公共预算基本支出情况表（公开到款级）'!$1:$3</definedName>
    <definedName name="_xlnm.Print_Titles" localSheetId="5">'1-6维西县本级一般公共预算支出表（省对下转移支付项目）'!$1:$3</definedName>
    <definedName name="_xlnm.Print_Titles" localSheetId="6">'1-7维西县税收返还和转移支付预算表（分地区）'!$1:$3</definedName>
    <definedName name="_xlnm.Print_Titles" localSheetId="8">'2-1维西县政府性基金预算收入情况表'!$1:$3</definedName>
    <definedName name="_xlnm.Print_Titles" localSheetId="9">'2-2维西县政府性基金预算支出情况表'!$1:$3</definedName>
    <definedName name="_xlnm.Print_Titles" localSheetId="10">'2-3维西县县本级政府性基金预算收入情况表'!$1:$3</definedName>
    <definedName name="_xlnm.Print_Titles" localSheetId="11">'2-4维西县县本级政府性基金预算支出情况表（公开到项级）'!$1:$3</definedName>
    <definedName name="_xlnm.Print_Titles" localSheetId="12">'2-5维西县本级政府性基金支出表（县对下转移支付）'!$1:$3</definedName>
    <definedName name="_xlnm.Print_Titles" localSheetId="13">'3-1维西县国有资本经营收入预算情况表'!$1:$3</definedName>
    <definedName name="_xlnm.Print_Titles" localSheetId="14">'3-2维西县国有资本经营支出预算情况表'!$1:$3</definedName>
    <definedName name="_xlnm.Print_Titles" localSheetId="15">'3-3维西县县本级国有资本经营收入预算情况表'!$1:$3</definedName>
    <definedName name="_xlnm.Print_Titles" localSheetId="19">'4-1维西县社会保险基金收入预算情况表'!$1:$3</definedName>
    <definedName name="_xlnm.Print_Titles" localSheetId="21">'4-3维西县县本级社会保险基金收入预算情况表'!$1:$3</definedName>
    <definedName name="专项收入年初预算数" localSheetId="1">#REF!</definedName>
    <definedName name="专项收入年初预算数" localSheetId="7">#REF!</definedName>
    <definedName name="专项收入年初预算数" localSheetId="12">#REF!</definedName>
    <definedName name="专项收入年初预算数" localSheetId="19">#REF!</definedName>
    <definedName name="专项收入年初预算数" localSheetId="20">#REF!</definedName>
    <definedName name="专项收入年初预算数" localSheetId="21">#REF!</definedName>
    <definedName name="专项收入年初预算数" localSheetId="22">#REF!</definedName>
    <definedName name="专项收入年初预算数" localSheetId="23">#REF!</definedName>
    <definedName name="专项收入年初预算数" localSheetId="24">#REF!</definedName>
    <definedName name="专项收入年初预算数" localSheetId="25">#REF!</definedName>
    <definedName name="专项收入年初预算数" localSheetId="26">#REF!</definedName>
    <definedName name="专项收入年初预算数" localSheetId="27">#REF!</definedName>
    <definedName name="专项收入年初预算数" localSheetId="28">#REF!</definedName>
    <definedName name="专项收入年初预算数" localSheetId="29">#REF!</definedName>
    <definedName name="专项收入年初预算数" localSheetId="30">#REF!</definedName>
    <definedName name="专项收入年初预算数" localSheetId="31">#REF!</definedName>
    <definedName name="专项收入年初预算数" localSheetId="33">#REF!</definedName>
    <definedName name="专项收入年初预算数" localSheetId="32">#REF!</definedName>
    <definedName name="专项收入年初预算数">#REF!</definedName>
    <definedName name="专项收入全年预计数" localSheetId="1">#REF!</definedName>
    <definedName name="专项收入全年预计数" localSheetId="7">#REF!</definedName>
    <definedName name="专项收入全年预计数" localSheetId="12">#REF!</definedName>
    <definedName name="专项收入全年预计数" localSheetId="19">#REF!</definedName>
    <definedName name="专项收入全年预计数" localSheetId="20">#REF!</definedName>
    <definedName name="专项收入全年预计数" localSheetId="21">#REF!</definedName>
    <definedName name="专项收入全年预计数" localSheetId="22">#REF!</definedName>
    <definedName name="专项收入全年预计数" localSheetId="23">#REF!</definedName>
    <definedName name="专项收入全年预计数" localSheetId="24">#REF!</definedName>
    <definedName name="专项收入全年预计数" localSheetId="25">#REF!</definedName>
    <definedName name="专项收入全年预计数" localSheetId="26">#REF!</definedName>
    <definedName name="专项收入全年预计数" localSheetId="27">#REF!</definedName>
    <definedName name="专项收入全年预计数" localSheetId="28">#REF!</definedName>
    <definedName name="专项收入全年预计数" localSheetId="29">#REF!</definedName>
    <definedName name="专项收入全年预计数" localSheetId="30">#REF!</definedName>
    <definedName name="专项收入全年预计数" localSheetId="31">#REF!</definedName>
    <definedName name="专项收入全年预计数" localSheetId="33">#REF!</definedName>
    <definedName name="专项收入全年预计数" localSheetId="32">#REF!</definedName>
    <definedName name="专项收入全年预计数">#REF!</definedName>
  </definedNames>
  <calcPr calcId="124519" concurrentCalc="0"/>
</workbook>
</file>

<file path=xl/calcChain.xml><?xml version="1.0" encoding="utf-8"?>
<calcChain xmlns="http://schemas.openxmlformats.org/spreadsheetml/2006/main">
  <c r="D24" i="23"/>
  <c r="D23"/>
  <c r="C21"/>
  <c r="B21"/>
  <c r="D21"/>
  <c r="C20"/>
  <c r="B20"/>
  <c r="D20"/>
  <c r="D19"/>
  <c r="D18"/>
  <c r="D17"/>
  <c r="D16"/>
  <c r="D13"/>
  <c r="D12"/>
  <c r="D11"/>
  <c r="D10"/>
  <c r="D9"/>
  <c r="D8"/>
  <c r="D7"/>
  <c r="D6"/>
  <c r="D5"/>
  <c r="D4"/>
  <c r="D42" i="22"/>
  <c r="D40"/>
  <c r="C39"/>
  <c r="B39"/>
  <c r="D39"/>
  <c r="C38"/>
  <c r="B38"/>
  <c r="D38"/>
  <c r="C37"/>
  <c r="B37"/>
  <c r="D37"/>
  <c r="C36"/>
  <c r="B36"/>
  <c r="D36"/>
  <c r="D35"/>
  <c r="D34"/>
  <c r="D33"/>
  <c r="D32"/>
  <c r="D31"/>
  <c r="D30"/>
  <c r="D29"/>
  <c r="D28"/>
  <c r="D22"/>
  <c r="D21"/>
  <c r="D20"/>
  <c r="D18"/>
  <c r="D17"/>
  <c r="D16"/>
  <c r="D14"/>
  <c r="D13"/>
  <c r="D12"/>
  <c r="D11"/>
  <c r="D10"/>
  <c r="D9"/>
  <c r="D8"/>
  <c r="D7"/>
  <c r="D6"/>
  <c r="D5"/>
  <c r="D4"/>
  <c r="D24" i="21" l="1"/>
  <c r="D23"/>
  <c r="C21"/>
  <c r="B21"/>
  <c r="D21"/>
  <c r="C20"/>
  <c r="B20"/>
  <c r="D20"/>
  <c r="D19"/>
  <c r="D18"/>
  <c r="D17"/>
  <c r="D16"/>
  <c r="D13"/>
  <c r="D12"/>
  <c r="D11"/>
  <c r="D10"/>
  <c r="D9"/>
  <c r="D8"/>
  <c r="D7"/>
  <c r="D6"/>
  <c r="D5"/>
  <c r="D4"/>
  <c r="D42" i="20"/>
  <c r="D40"/>
  <c r="C39"/>
  <c r="B39"/>
  <c r="D39"/>
  <c r="C38"/>
  <c r="B38"/>
  <c r="D38"/>
  <c r="C37"/>
  <c r="B37"/>
  <c r="D37"/>
  <c r="C36"/>
  <c r="B36"/>
  <c r="D36"/>
  <c r="D35"/>
  <c r="D34"/>
  <c r="D33"/>
  <c r="D32"/>
  <c r="D31"/>
  <c r="D30"/>
  <c r="D29"/>
  <c r="D28"/>
  <c r="D22"/>
  <c r="D21"/>
  <c r="D20"/>
  <c r="D18"/>
  <c r="D17"/>
  <c r="D16"/>
  <c r="D14"/>
  <c r="D13"/>
  <c r="D12"/>
  <c r="D11"/>
  <c r="D10"/>
  <c r="D9"/>
  <c r="D8"/>
  <c r="D7"/>
  <c r="D6"/>
  <c r="D5"/>
  <c r="D4"/>
  <c r="D185" i="12" l="1"/>
  <c r="D187"/>
  <c r="D188"/>
  <c r="D189"/>
  <c r="D191"/>
  <c r="D195"/>
  <c r="D196"/>
  <c r="D21"/>
  <c r="D22"/>
  <c r="D23"/>
  <c r="D39"/>
  <c r="D40"/>
  <c r="D42"/>
  <c r="D57"/>
  <c r="D94"/>
  <c r="D95"/>
  <c r="D96"/>
  <c r="D99"/>
  <c r="D174"/>
  <c r="D234"/>
  <c r="D243"/>
  <c r="D20"/>
  <c r="D8" i="11" l="1"/>
  <c r="D9"/>
  <c r="D10"/>
  <c r="D28"/>
  <c r="D30"/>
  <c r="D31"/>
  <c r="D32"/>
  <c r="D36"/>
  <c r="D7"/>
  <c r="D11" i="10"/>
  <c r="D14"/>
  <c r="D20"/>
  <c r="D21"/>
  <c r="D22"/>
  <c r="D23"/>
  <c r="D25"/>
  <c r="D28"/>
  <c r="D39"/>
  <c r="D40"/>
  <c r="D41"/>
  <c r="D94"/>
  <c r="D95"/>
  <c r="D96"/>
  <c r="D99"/>
  <c r="D174"/>
  <c r="D185"/>
  <c r="D187"/>
  <c r="D188"/>
  <c r="D189"/>
  <c r="D191"/>
  <c r="D195"/>
  <c r="D196"/>
  <c r="D234"/>
  <c r="D235"/>
  <c r="D238"/>
  <c r="D240"/>
  <c r="D4"/>
  <c r="D8" i="9"/>
  <c r="D9"/>
  <c r="D27"/>
  <c r="D29"/>
  <c r="D30"/>
  <c r="D33"/>
  <c r="D7" i="8"/>
  <c r="D8"/>
  <c r="D10"/>
  <c r="D5"/>
  <c r="B4" i="5"/>
  <c r="B34"/>
  <c r="B22"/>
  <c r="B9"/>
  <c r="B28"/>
  <c r="C5" i="4" l="1"/>
  <c r="C17"/>
  <c r="C26"/>
  <c r="C4" s="1"/>
  <c r="C37"/>
  <c r="C48"/>
  <c r="C59"/>
  <c r="C70"/>
  <c r="C82"/>
  <c r="C91"/>
  <c r="C104"/>
  <c r="C114"/>
  <c r="C123"/>
  <c r="C134"/>
  <c r="C147"/>
  <c r="C154"/>
  <c r="C162"/>
  <c r="C168"/>
  <c r="C175"/>
  <c r="C181"/>
  <c r="C188"/>
  <c r="C195"/>
  <c r="C202"/>
  <c r="C210"/>
  <c r="C216"/>
  <c r="C222"/>
  <c r="C229"/>
  <c r="C244"/>
  <c r="C247"/>
  <c r="C251"/>
  <c r="C261"/>
  <c r="C250"/>
  <c r="C264"/>
  <c r="C267"/>
  <c r="C278"/>
  <c r="C285"/>
  <c r="C293"/>
  <c r="C302"/>
  <c r="C318"/>
  <c r="C328"/>
  <c r="C338"/>
  <c r="C346"/>
  <c r="C352"/>
  <c r="C263"/>
  <c r="C355"/>
  <c r="C360"/>
  <c r="C369"/>
  <c r="C375"/>
  <c r="C381"/>
  <c r="C385"/>
  <c r="C389"/>
  <c r="C393"/>
  <c r="C399"/>
  <c r="C406"/>
  <c r="C354"/>
  <c r="C409"/>
  <c r="C414"/>
  <c r="C422"/>
  <c r="C428"/>
  <c r="C432"/>
  <c r="C437"/>
  <c r="C442"/>
  <c r="C449"/>
  <c r="C453"/>
  <c r="C457"/>
  <c r="C408"/>
  <c r="C463"/>
  <c r="C479"/>
  <c r="C487"/>
  <c r="C498"/>
  <c r="C507"/>
  <c r="C515"/>
  <c r="C462"/>
  <c r="C520"/>
  <c r="C534"/>
  <c r="C542"/>
  <c r="C544"/>
  <c r="C552"/>
  <c r="C556"/>
  <c r="C566"/>
  <c r="C574"/>
  <c r="C581"/>
  <c r="C589"/>
  <c r="C598"/>
  <c r="C603"/>
  <c r="C606"/>
  <c r="C609"/>
  <c r="C612"/>
  <c r="C615"/>
  <c r="C618"/>
  <c r="C622"/>
  <c r="C627"/>
  <c r="C635"/>
  <c r="C638"/>
  <c r="C519"/>
  <c r="C641"/>
  <c r="C646"/>
  <c r="C660"/>
  <c r="C664"/>
  <c r="C676"/>
  <c r="C679"/>
  <c r="C683"/>
  <c r="C688"/>
  <c r="C692"/>
  <c r="C696"/>
  <c r="C699"/>
  <c r="C708"/>
  <c r="C710"/>
  <c r="C640"/>
  <c r="C713"/>
  <c r="C723"/>
  <c r="C727"/>
  <c r="C735"/>
  <c r="C740"/>
  <c r="C747"/>
  <c r="C753"/>
  <c r="C756"/>
  <c r="C761"/>
  <c r="C769"/>
  <c r="C712"/>
  <c r="C786"/>
  <c r="C798"/>
  <c r="C785"/>
  <c r="C805"/>
  <c r="C831"/>
  <c r="C856"/>
  <c r="C884"/>
  <c r="D884" s="1"/>
  <c r="C895"/>
  <c r="C902"/>
  <c r="C909"/>
  <c r="C912"/>
  <c r="C804"/>
  <c r="C916"/>
  <c r="C939"/>
  <c r="C949"/>
  <c r="C959"/>
  <c r="C964"/>
  <c r="C971"/>
  <c r="C976"/>
  <c r="C915"/>
  <c r="C980"/>
  <c r="C990"/>
  <c r="C1006"/>
  <c r="C1011"/>
  <c r="C1025"/>
  <c r="C1032"/>
  <c r="C1039"/>
  <c r="C979"/>
  <c r="C1046"/>
  <c r="C1056"/>
  <c r="C1062"/>
  <c r="C1045"/>
  <c r="C1066"/>
  <c r="C1073"/>
  <c r="C1083"/>
  <c r="C1089"/>
  <c r="C1065"/>
  <c r="C1093"/>
  <c r="C1104"/>
  <c r="C1131"/>
  <c r="C1103"/>
  <c r="C1148"/>
  <c r="C1159"/>
  <c r="C1163"/>
  <c r="C1147"/>
  <c r="C1168"/>
  <c r="C1183"/>
  <c r="C1197"/>
  <c r="C1202"/>
  <c r="C1208"/>
  <c r="C1167"/>
  <c r="C1221"/>
  <c r="C1233"/>
  <c r="C1239"/>
  <c r="C1245"/>
  <c r="C1253"/>
  <c r="C1266"/>
  <c r="C1270"/>
  <c r="C1220"/>
  <c r="C1279"/>
  <c r="C1278"/>
  <c r="C1285"/>
  <c r="C1284"/>
  <c r="C1290"/>
  <c r="C1292"/>
  <c r="B5"/>
  <c r="B17"/>
  <c r="B26"/>
  <c r="B37"/>
  <c r="B48"/>
  <c r="B59"/>
  <c r="B70"/>
  <c r="B82"/>
  <c r="B91"/>
  <c r="B104"/>
  <c r="B114"/>
  <c r="B123"/>
  <c r="B134"/>
  <c r="B147"/>
  <c r="B154"/>
  <c r="B162"/>
  <c r="B168"/>
  <c r="B175"/>
  <c r="B181"/>
  <c r="B188"/>
  <c r="B195"/>
  <c r="B202"/>
  <c r="B210"/>
  <c r="B216"/>
  <c r="B222"/>
  <c r="B229"/>
  <c r="B244"/>
  <c r="B4"/>
  <c r="B247"/>
  <c r="B251"/>
  <c r="B261"/>
  <c r="B250"/>
  <c r="B264"/>
  <c r="B267"/>
  <c r="B278"/>
  <c r="B285"/>
  <c r="B293"/>
  <c r="B302"/>
  <c r="B318"/>
  <c r="B328"/>
  <c r="B338"/>
  <c r="B346"/>
  <c r="B352"/>
  <c r="B263"/>
  <c r="B355"/>
  <c r="B360"/>
  <c r="B369"/>
  <c r="B375"/>
  <c r="B381"/>
  <c r="B385"/>
  <c r="B389"/>
  <c r="B393"/>
  <c r="B399"/>
  <c r="B406"/>
  <c r="B354"/>
  <c r="B409"/>
  <c r="B414"/>
  <c r="B422"/>
  <c r="B428"/>
  <c r="B432"/>
  <c r="B437"/>
  <c r="B442"/>
  <c r="B449"/>
  <c r="B453"/>
  <c r="B457"/>
  <c r="B408"/>
  <c r="B463"/>
  <c r="B479"/>
  <c r="B487"/>
  <c r="B498"/>
  <c r="B507"/>
  <c r="B515"/>
  <c r="B462"/>
  <c r="B520"/>
  <c r="B534"/>
  <c r="B542"/>
  <c r="B544"/>
  <c r="B552"/>
  <c r="B556"/>
  <c r="B566"/>
  <c r="B574"/>
  <c r="B581"/>
  <c r="B589"/>
  <c r="B598"/>
  <c r="B603"/>
  <c r="B606"/>
  <c r="B609"/>
  <c r="B612"/>
  <c r="B615"/>
  <c r="B618"/>
  <c r="B622"/>
  <c r="B627"/>
  <c r="B635"/>
  <c r="B638"/>
  <c r="B519"/>
  <c r="B641"/>
  <c r="B646"/>
  <c r="B660"/>
  <c r="B664"/>
  <c r="B676"/>
  <c r="B679"/>
  <c r="B683"/>
  <c r="B688"/>
  <c r="B692"/>
  <c r="B696"/>
  <c r="B699"/>
  <c r="B708"/>
  <c r="B710"/>
  <c r="B640"/>
  <c r="B713"/>
  <c r="B723"/>
  <c r="B727"/>
  <c r="B735"/>
  <c r="B740"/>
  <c r="B747"/>
  <c r="B753"/>
  <c r="B756"/>
  <c r="B761"/>
  <c r="B769"/>
  <c r="B712"/>
  <c r="B786"/>
  <c r="B798"/>
  <c r="B785"/>
  <c r="B805"/>
  <c r="B831"/>
  <c r="B856"/>
  <c r="B884"/>
  <c r="B895"/>
  <c r="B902"/>
  <c r="B909"/>
  <c r="B912"/>
  <c r="B804"/>
  <c r="B916"/>
  <c r="B939"/>
  <c r="B949"/>
  <c r="B959"/>
  <c r="B964"/>
  <c r="B971"/>
  <c r="B976"/>
  <c r="B915"/>
  <c r="B980"/>
  <c r="B990"/>
  <c r="B1006"/>
  <c r="B1011"/>
  <c r="B1025"/>
  <c r="B1032"/>
  <c r="B1039"/>
  <c r="B979"/>
  <c r="B1046"/>
  <c r="B1056"/>
  <c r="B1062"/>
  <c r="B1045"/>
  <c r="B1066"/>
  <c r="B1073"/>
  <c r="B1083"/>
  <c r="B1089"/>
  <c r="B1065"/>
  <c r="B1093"/>
  <c r="B1104"/>
  <c r="B1131"/>
  <c r="B1103"/>
  <c r="B1148"/>
  <c r="B1159"/>
  <c r="B1163"/>
  <c r="B1147"/>
  <c r="B1168"/>
  <c r="B1183"/>
  <c r="B1197"/>
  <c r="B1202"/>
  <c r="B1208"/>
  <c r="B1167"/>
  <c r="B1221"/>
  <c r="B1233"/>
  <c r="B1239"/>
  <c r="B1245"/>
  <c r="B1253"/>
  <c r="B1266"/>
  <c r="B1270"/>
  <c r="B1220"/>
  <c r="B1279"/>
  <c r="B1278"/>
  <c r="B1285"/>
  <c r="B1284"/>
  <c r="B1290"/>
  <c r="B1292"/>
  <c r="B1296"/>
  <c r="D1291"/>
  <c r="D1290"/>
  <c r="D1286"/>
  <c r="D1285"/>
  <c r="D1284"/>
  <c r="D1271"/>
  <c r="D1270"/>
  <c r="D1267"/>
  <c r="D1266"/>
  <c r="D1234"/>
  <c r="D1233"/>
  <c r="D1232"/>
  <c r="D1227"/>
  <c r="D1222"/>
  <c r="D1221"/>
  <c r="D1220"/>
  <c r="D1179"/>
  <c r="D1168"/>
  <c r="D1167"/>
  <c r="D1160"/>
  <c r="D1159"/>
  <c r="D1158"/>
  <c r="D1154"/>
  <c r="D1151"/>
  <c r="D1148"/>
  <c r="D1147"/>
  <c r="D1145"/>
  <c r="D1139"/>
  <c r="D1131"/>
  <c r="D1130"/>
  <c r="D1112"/>
  <c r="D1111"/>
  <c r="D1109"/>
  <c r="D1107"/>
  <c r="D1106"/>
  <c r="D1105"/>
  <c r="D1104"/>
  <c r="D1103"/>
  <c r="D1055"/>
  <c r="D1048"/>
  <c r="D1047"/>
  <c r="D1046"/>
  <c r="D1045"/>
  <c r="D1042"/>
  <c r="D1039"/>
  <c r="D1024"/>
  <c r="D1012"/>
  <c r="D1011"/>
  <c r="D979"/>
  <c r="D938"/>
  <c r="D921"/>
  <c r="D917"/>
  <c r="D916"/>
  <c r="D915"/>
  <c r="D914"/>
  <c r="D912"/>
  <c r="D906"/>
  <c r="D905"/>
  <c r="D902"/>
  <c r="D901"/>
  <c r="D898"/>
  <c r="D895"/>
  <c r="D894"/>
  <c r="D889"/>
  <c r="D888"/>
  <c r="D885"/>
  <c r="D883"/>
  <c r="D873"/>
  <c r="D870"/>
  <c r="D861"/>
  <c r="D857"/>
  <c r="D856"/>
  <c r="D855"/>
  <c r="D851"/>
  <c r="D843"/>
  <c r="D842"/>
  <c r="D841"/>
  <c r="D839"/>
  <c r="D836"/>
  <c r="D835"/>
  <c r="D832"/>
  <c r="D831"/>
  <c r="D830"/>
  <c r="D828"/>
  <c r="D826"/>
  <c r="D825"/>
  <c r="D824"/>
  <c r="D821"/>
  <c r="D813"/>
  <c r="D812"/>
  <c r="D809"/>
  <c r="D806"/>
  <c r="D805"/>
  <c r="D804"/>
  <c r="D803"/>
  <c r="D801"/>
  <c r="D796"/>
  <c r="D787"/>
  <c r="D786"/>
  <c r="D785"/>
  <c r="D764"/>
  <c r="D761"/>
  <c r="D757"/>
  <c r="D756"/>
  <c r="D752"/>
  <c r="D748"/>
  <c r="D747"/>
  <c r="D729"/>
  <c r="D727"/>
  <c r="D722"/>
  <c r="D714"/>
  <c r="D713"/>
  <c r="D712"/>
  <c r="D711"/>
  <c r="D710"/>
  <c r="D693"/>
  <c r="D692"/>
  <c r="D690"/>
  <c r="D688"/>
  <c r="D687"/>
  <c r="D686"/>
  <c r="D685"/>
  <c r="D684"/>
  <c r="D683"/>
  <c r="D682"/>
  <c r="D681"/>
  <c r="D680"/>
  <c r="D679"/>
  <c r="D675"/>
  <c r="D673"/>
  <c r="D672"/>
  <c r="D667"/>
  <c r="D666"/>
  <c r="D665"/>
  <c r="D664"/>
  <c r="D663"/>
  <c r="D662"/>
  <c r="D661"/>
  <c r="D660"/>
  <c r="D647"/>
  <c r="D646"/>
  <c r="D645"/>
  <c r="D642"/>
  <c r="D641"/>
  <c r="D640"/>
  <c r="D639"/>
  <c r="D638"/>
  <c r="D620"/>
  <c r="D618"/>
  <c r="D617"/>
  <c r="D615"/>
  <c r="D611"/>
  <c r="D609"/>
  <c r="D608"/>
  <c r="D607"/>
  <c r="D606"/>
  <c r="D605"/>
  <c r="D604"/>
  <c r="D603"/>
  <c r="D599"/>
  <c r="D598"/>
  <c r="D597"/>
  <c r="D596"/>
  <c r="D590"/>
  <c r="D589"/>
  <c r="D583"/>
  <c r="D582"/>
  <c r="D581"/>
  <c r="D578"/>
  <c r="D576"/>
  <c r="D575"/>
  <c r="D574"/>
  <c r="D573"/>
  <c r="D571"/>
  <c r="D569"/>
  <c r="D568"/>
  <c r="D567"/>
  <c r="D566"/>
  <c r="D553"/>
  <c r="D552"/>
  <c r="D551"/>
  <c r="D548"/>
  <c r="D546"/>
  <c r="D545"/>
  <c r="D544"/>
  <c r="D541"/>
  <c r="D535"/>
  <c r="D534"/>
  <c r="D533"/>
  <c r="D529"/>
  <c r="D528"/>
  <c r="D526"/>
  <c r="D521"/>
  <c r="D520"/>
  <c r="D519"/>
  <c r="D518"/>
  <c r="D517"/>
  <c r="D515"/>
  <c r="D511"/>
  <c r="D507"/>
  <c r="D505"/>
  <c r="D498"/>
  <c r="D497"/>
  <c r="D487"/>
  <c r="D486"/>
  <c r="D479"/>
  <c r="D478"/>
  <c r="D476"/>
  <c r="D474"/>
  <c r="D472"/>
  <c r="D470"/>
  <c r="D467"/>
  <c r="D464"/>
  <c r="D463"/>
  <c r="D462"/>
  <c r="D448"/>
  <c r="D444"/>
  <c r="D442"/>
  <c r="D413"/>
  <c r="D410"/>
  <c r="D409"/>
  <c r="D408"/>
  <c r="D407"/>
  <c r="D406"/>
  <c r="D405"/>
  <c r="D399"/>
  <c r="D395"/>
  <c r="D394"/>
  <c r="D393"/>
  <c r="D390"/>
  <c r="D389"/>
  <c r="D368"/>
  <c r="D366"/>
  <c r="D364"/>
  <c r="D363"/>
  <c r="D362"/>
  <c r="D361"/>
  <c r="D360"/>
  <c r="D359"/>
  <c r="D356"/>
  <c r="D355"/>
  <c r="D354"/>
  <c r="D353"/>
  <c r="D352"/>
  <c r="D317"/>
  <c r="D309"/>
  <c r="D307"/>
  <c r="D306"/>
  <c r="D303"/>
  <c r="D302"/>
  <c r="D294"/>
  <c r="D293"/>
  <c r="D286"/>
  <c r="D285"/>
  <c r="D277"/>
  <c r="D273"/>
  <c r="D272"/>
  <c r="D271"/>
  <c r="D269"/>
  <c r="D268"/>
  <c r="D267"/>
  <c r="D265"/>
  <c r="D264"/>
  <c r="D263"/>
  <c r="D262"/>
  <c r="D261"/>
  <c r="D250"/>
  <c r="D246"/>
  <c r="D244"/>
  <c r="D243"/>
  <c r="D238"/>
  <c r="D237"/>
  <c r="D234"/>
  <c r="D230"/>
  <c r="D229"/>
  <c r="D221"/>
  <c r="D218"/>
  <c r="D217"/>
  <c r="D216"/>
  <c r="D206"/>
  <c r="D204"/>
  <c r="D203"/>
  <c r="D202"/>
  <c r="D196"/>
  <c r="D195"/>
  <c r="D194"/>
  <c r="D190"/>
  <c r="D189"/>
  <c r="D188"/>
  <c r="D187"/>
  <c r="D183"/>
  <c r="D182"/>
  <c r="D181"/>
  <c r="D180"/>
  <c r="D176"/>
  <c r="D175"/>
  <c r="D169"/>
  <c r="D168"/>
  <c r="D166"/>
  <c r="D162"/>
  <c r="D153"/>
  <c r="D151"/>
  <c r="D148"/>
  <c r="D147"/>
  <c r="D122"/>
  <c r="D115"/>
  <c r="D114"/>
  <c r="D105"/>
  <c r="D104"/>
  <c r="D86"/>
  <c r="D83"/>
  <c r="D82"/>
  <c r="D81"/>
  <c r="D78"/>
  <c r="D77"/>
  <c r="D76"/>
  <c r="D70"/>
  <c r="D69"/>
  <c r="D66"/>
  <c r="D60"/>
  <c r="D59"/>
  <c r="D58"/>
  <c r="D56"/>
  <c r="D55"/>
  <c r="D53"/>
  <c r="D49"/>
  <c r="D48"/>
  <c r="D47"/>
  <c r="D45"/>
  <c r="D38"/>
  <c r="D37"/>
  <c r="D36"/>
  <c r="D33"/>
  <c r="D29"/>
  <c r="D28"/>
  <c r="D27"/>
  <c r="D26"/>
  <c r="D25"/>
  <c r="D22"/>
  <c r="D18"/>
  <c r="D17"/>
  <c r="D16"/>
  <c r="D13"/>
  <c r="D12"/>
  <c r="D11"/>
  <c r="D10"/>
  <c r="D9"/>
  <c r="D6"/>
  <c r="D5"/>
  <c r="D4" l="1"/>
  <c r="C1296"/>
  <c r="D1296" s="1"/>
  <c r="C4" i="3"/>
  <c r="C20"/>
  <c r="C30"/>
  <c r="C32"/>
  <c r="C39" s="1"/>
  <c r="D39" s="1"/>
  <c r="B4"/>
  <c r="B20"/>
  <c r="B30"/>
  <c r="B32"/>
  <c r="B39"/>
  <c r="D38"/>
  <c r="D36"/>
  <c r="D35"/>
  <c r="D34"/>
  <c r="D33"/>
  <c r="D32"/>
  <c r="D31"/>
  <c r="D30"/>
  <c r="D28"/>
  <c r="D27"/>
  <c r="D26"/>
  <c r="D25"/>
  <c r="D23"/>
  <c r="D22"/>
  <c r="D21"/>
  <c r="D20"/>
  <c r="D18"/>
  <c r="D16"/>
  <c r="D15"/>
  <c r="D14"/>
  <c r="D13"/>
  <c r="D12"/>
  <c r="D11"/>
  <c r="D10"/>
  <c r="D9"/>
  <c r="D8"/>
  <c r="D7"/>
  <c r="D6"/>
  <c r="D5"/>
  <c r="D4"/>
  <c r="D37" i="2"/>
  <c r="D36"/>
  <c r="D34"/>
  <c r="D32"/>
  <c r="D31"/>
  <c r="D27"/>
  <c r="D26"/>
  <c r="D24"/>
  <c r="D23"/>
  <c r="D22"/>
  <c r="D21"/>
  <c r="D18"/>
  <c r="D17"/>
  <c r="D16"/>
  <c r="D15"/>
  <c r="D14"/>
  <c r="D13"/>
  <c r="D12"/>
  <c r="D11"/>
  <c r="D10"/>
  <c r="D9"/>
  <c r="D8"/>
  <c r="D7"/>
  <c r="D6"/>
  <c r="D4"/>
  <c r="C31"/>
  <c r="C30"/>
  <c r="D30" s="1"/>
  <c r="B38"/>
  <c r="B31"/>
  <c r="B30"/>
  <c r="D5" i="1"/>
  <c r="D6"/>
  <c r="D7"/>
  <c r="D8"/>
  <c r="D9"/>
  <c r="D10"/>
  <c r="D11"/>
  <c r="D12"/>
  <c r="D13"/>
  <c r="D14"/>
  <c r="D15"/>
  <c r="D16"/>
  <c r="D18"/>
  <c r="D20"/>
  <c r="D21"/>
  <c r="D22"/>
  <c r="D23"/>
  <c r="D25"/>
  <c r="D26"/>
  <c r="D27"/>
  <c r="D28"/>
  <c r="D30"/>
  <c r="D31"/>
  <c r="D33"/>
  <c r="D34"/>
  <c r="D35"/>
  <c r="D36"/>
  <c r="D38"/>
  <c r="D4"/>
  <c r="C32"/>
  <c r="C39" s="1"/>
  <c r="C30"/>
  <c r="C20"/>
  <c r="C4"/>
  <c r="C38" i="2" l="1"/>
  <c r="D38" s="1"/>
  <c r="B32" i="1"/>
  <c r="D32" s="1"/>
  <c r="B30"/>
  <c r="B20"/>
  <c r="B4"/>
  <c r="B39" l="1"/>
  <c r="D39" s="1"/>
  <c r="D13" i="17"/>
  <c r="D12"/>
  <c r="D6"/>
  <c r="D5"/>
  <c r="D4"/>
  <c r="C4"/>
  <c r="B4"/>
  <c r="C3" i="13"/>
  <c r="B3"/>
  <c r="E35" i="2"/>
  <c r="D35"/>
  <c r="E33"/>
  <c r="D33"/>
</calcChain>
</file>

<file path=xl/sharedStrings.xml><?xml version="1.0" encoding="utf-8"?>
<sst xmlns="http://schemas.openxmlformats.org/spreadsheetml/2006/main" count="4175" uniqueCount="2413">
  <si>
    <t>单位：万元</t>
  </si>
  <si>
    <t>项目</t>
  </si>
  <si>
    <t>2019年执行数</t>
  </si>
  <si>
    <t>2020年预算数</t>
  </si>
  <si>
    <t>预算数比上年执行数增长%</t>
  </si>
  <si>
    <t>一、税收收入</t>
  </si>
  <si>
    <t xml:space="preserve">   增值税</t>
  </si>
  <si>
    <t xml:space="preserve">   企业所得税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</si>
  <si>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</si>
  <si>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</si>
  <si>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</si>
  <si>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</si>
  <si>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</si>
  <si>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</si>
  <si>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</si>
  <si>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</si>
  <si>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</si>
  <si>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</si>
  <si>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烟叶税</t>
  </si>
  <si>
    <t xml:space="preserve">   环境保护税</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</si>
  <si>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</si>
  <si>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</si>
  <si>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</si>
  <si>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</si>
  <si>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</si>
  <si>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</si>
  <si>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</si>
  <si>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</si>
  <si>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</si>
  <si>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</si>
  <si>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地方政府一般债务收入</t>
  </si>
  <si>
    <t>转移性收入</t>
  </si>
  <si>
    <t xml:space="preserve">   返还性收入</t>
  </si>
  <si>
    <t xml:space="preserve">   转移支付收入</t>
  </si>
  <si>
    <t xml:space="preserve">   上年结余收入</t>
  </si>
  <si>
    <t xml:space="preserve">   调入资金</t>
  </si>
  <si>
    <t xml:space="preserve">   接受其他地区援助收入</t>
  </si>
  <si>
    <t xml:space="preserve">   动用预算稳定调节基金</t>
  </si>
  <si>
    <t>各项收入合计</t>
  </si>
  <si>
    <t>一、一般公共服务</t>
  </si>
  <si>
    <t>二、外交支出</t>
  </si>
  <si>
    <t>三、国防支出</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</si>
  <si>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</si>
  <si>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</si>
  <si>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</si>
  <si>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</si>
  <si>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</si>
  <si>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</si>
  <si>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</si>
  <si>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</si>
  <si>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</si>
  <si>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</si>
  <si>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</si>
  <si>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</si>
  <si>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</si>
  <si>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</si>
  <si>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</si>
  <si>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</si>
  <si>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</si>
  <si>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</si>
  <si>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</si>
  <si>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二十三、债务付息支出</t>
  </si>
  <si>
    <t>二十四、债务发行费用支出</t>
  </si>
  <si>
    <t>二十五、其他支出</t>
  </si>
  <si>
    <t>转移性支出</t>
  </si>
  <si>
    <t xml:space="preserve">    上解支出</t>
  </si>
  <si>
    <t xml:space="preserve">    调出资金</t>
  </si>
  <si>
    <t xml:space="preserve">    安排预算稳定调节基金</t>
  </si>
  <si>
    <t xml:space="preserve">    补充预算周转金</t>
  </si>
  <si>
    <t>地方政府一般债务还本支出</t>
  </si>
  <si>
    <t>年终结转</t>
  </si>
  <si>
    <t>各项支出合计</t>
  </si>
  <si>
    <t>2019年预算数</t>
  </si>
  <si>
    <t>比上年预算数
增长%</t>
  </si>
  <si>
    <t>比上年预算数增长%</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</si>
  <si>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</si>
  <si>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</si>
  <si>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</si>
  <si>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</si>
  <si>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</si>
  <si>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</si>
  <si>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</si>
  <si>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</si>
  <si>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</si>
  <si>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</si>
  <si>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</si>
  <si>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</si>
  <si>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</si>
  <si>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</si>
  <si>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</si>
  <si>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</si>
  <si>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</si>
  <si>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专项服务</t>
  </si>
  <si>
    <t xml:space="preserve">     专项业务活动</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</si>
  <si>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</si>
  <si>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</si>
  <si>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</si>
  <si>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</si>
  <si>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</si>
  <si>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</si>
  <si>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</si>
  <si>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</si>
  <si>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</si>
  <si>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</si>
  <si>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</si>
  <si>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</si>
  <si>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</si>
  <si>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</si>
  <si>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</si>
  <si>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</si>
  <si>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</si>
  <si>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</si>
  <si>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</si>
  <si>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</si>
  <si>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</si>
  <si>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</si>
  <si>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</si>
  <si>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</si>
  <si>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</si>
  <si>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</si>
  <si>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税务办案</t>
  </si>
  <si>
    <t xml:space="preserve">     发票管理及税务登记</t>
  </si>
  <si>
    <t xml:space="preserve">     代扣代收代征税款手续费</t>
  </si>
  <si>
    <t xml:space="preserve">     税务宣传</t>
  </si>
  <si>
    <t xml:space="preserve">     协税护税</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</si>
  <si>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</si>
  <si>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</si>
  <si>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</si>
  <si>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</si>
  <si>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</si>
  <si>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</si>
  <si>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</si>
  <si>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</si>
  <si>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</si>
  <si>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</si>
  <si>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</si>
  <si>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</si>
  <si>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</si>
  <si>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人力资源事务</t>
  </si>
  <si>
    <t xml:space="preserve">     政府特殊津贴</t>
  </si>
  <si>
    <t xml:space="preserve">     资助留学回国人员</t>
  </si>
  <si>
    <t xml:space="preserve">     博士后日常经费</t>
  </si>
  <si>
    <t xml:space="preserve">     引进人才费用</t>
  </si>
  <si>
    <t xml:space="preserve">     其他人力资源事务支出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</si>
  <si>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</si>
  <si>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</si>
  <si>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</si>
  <si>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</si>
  <si>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</si>
  <si>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</si>
  <si>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</si>
  <si>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</si>
  <si>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</si>
  <si>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</si>
  <si>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</si>
  <si>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</si>
  <si>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</si>
  <si>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</si>
  <si>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国家知识产权战略</t>
  </si>
  <si>
    <t xml:space="preserve">     专利试点和产业化推进</t>
  </si>
  <si>
    <t xml:space="preserve">     国际组织专项活动</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</si>
  <si>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</si>
  <si>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</si>
  <si>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</si>
  <si>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</si>
  <si>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</si>
  <si>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</si>
  <si>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</si>
  <si>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</si>
  <si>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</si>
  <si>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</si>
  <si>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</si>
  <si>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</si>
  <si>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</si>
  <si>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</si>
  <si>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</si>
  <si>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</si>
  <si>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</si>
  <si>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其他群众团体事务支出</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</si>
  <si>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</si>
  <si>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</si>
  <si>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</si>
  <si>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</si>
  <si>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</si>
  <si>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</si>
  <si>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</si>
  <si>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</si>
  <si>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</si>
  <si>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</si>
  <si>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</si>
  <si>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</si>
  <si>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</si>
  <si>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</si>
  <si>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</si>
  <si>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</si>
  <si>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</si>
  <si>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</si>
  <si>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</si>
  <si>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</si>
  <si>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</si>
  <si>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</si>
  <si>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</si>
  <si>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</si>
  <si>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</si>
  <si>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</si>
  <si>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</si>
  <si>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</si>
  <si>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</si>
  <si>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</si>
  <si>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</si>
  <si>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</si>
  <si>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 xml:space="preserve">   对外合作与交流</t>
  </si>
  <si>
    <t xml:space="preserve">   其他外交支出</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</si>
  <si>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</si>
  <si>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</si>
  <si>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</si>
  <si>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</si>
  <si>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</si>
  <si>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</si>
  <si>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</si>
  <si>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</si>
  <si>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</si>
  <si>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</si>
  <si>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t>
  </si>
  <si>
    <t xml:space="preserve">     其他国防支出</t>
  </si>
  <si>
    <t xml:space="preserve">   武装警察部队</t>
  </si>
  <si>
    <t xml:space="preserve">     武装警察部队</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</si>
  <si>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</si>
  <si>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</si>
  <si>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</si>
  <si>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</si>
  <si>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</si>
  <si>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</si>
  <si>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</si>
  <si>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</si>
  <si>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</si>
  <si>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</si>
  <si>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</si>
  <si>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</si>
  <si>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</si>
  <si>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</si>
  <si>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</si>
  <si>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</si>
  <si>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</si>
  <si>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</si>
  <si>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</si>
  <si>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</si>
  <si>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</si>
  <si>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</si>
  <si>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律师公证管理</t>
  </si>
  <si>
    <t xml:space="preserve">     法律援助</t>
  </si>
  <si>
    <t xml:space="preserve">     国家统一法律职业资格考试</t>
  </si>
  <si>
    <t xml:space="preserve">     仲裁</t>
  </si>
  <si>
    <t xml:space="preserve">     社区矫正</t>
  </si>
  <si>
    <t xml:space="preserve">     司法鉴定</t>
  </si>
  <si>
    <t xml:space="preserve">     法制建设</t>
  </si>
  <si>
    <t xml:space="preserve">     其他司法支出</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</si>
  <si>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</si>
  <si>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</si>
  <si>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</si>
  <si>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</si>
  <si>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</si>
  <si>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</si>
  <si>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</si>
  <si>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</si>
  <si>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</si>
  <si>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</si>
  <si>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</si>
  <si>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</si>
  <si>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</si>
  <si>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</si>
  <si>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</si>
  <si>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</si>
  <si>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</si>
  <si>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t>
  </si>
  <si>
    <t xml:space="preserve">     其他公共安全支出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</si>
  <si>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</si>
  <si>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</si>
  <si>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</si>
  <si>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</si>
  <si>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</si>
  <si>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</si>
  <si>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</si>
  <si>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</si>
  <si>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化解农村义务教育债务支出</t>
  </si>
  <si>
    <t xml:space="preserve">     化解普通高中债务支出</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</si>
  <si>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</si>
  <si>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</si>
  <si>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</si>
  <si>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</si>
  <si>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</si>
  <si>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</si>
  <si>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</si>
  <si>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</si>
  <si>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</si>
  <si>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</si>
  <si>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</si>
  <si>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</si>
  <si>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</si>
  <si>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</si>
  <si>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</si>
  <si>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</si>
  <si>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</si>
  <si>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</si>
  <si>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</si>
  <si>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</si>
  <si>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</si>
  <si>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</si>
  <si>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</si>
  <si>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</si>
  <si>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</si>
  <si>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</si>
  <si>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</si>
  <si>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</si>
  <si>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</si>
  <si>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</si>
  <si>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</si>
  <si>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</si>
  <si>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</si>
  <si>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</si>
  <si>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</si>
  <si>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</si>
  <si>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</si>
  <si>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</si>
  <si>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</si>
  <si>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 xml:space="preserve">     其他教育支出</t>
  </si>
  <si>
    <t xml:space="preserve">   科学技术管理事务</t>
  </si>
  <si>
    <t xml:space="preserve">     其他科学技术管理事务支出</t>
  </si>
  <si>
    <t xml:space="preserve">   基础研究</t>
  </si>
  <si>
    <t xml:space="preserve">     机构运行</t>
  </si>
  <si>
    <t xml:space="preserve">     自然科学基金</t>
  </si>
  <si>
    <t xml:space="preserve">     重点实验室及相关设施</t>
  </si>
  <si>
    <t xml:space="preserve">     重大科学工程</t>
  </si>
  <si>
    <t xml:space="preserve">     专项基础科研</t>
  </si>
  <si>
    <t xml:space="preserve">     专项技术基础</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</si>
  <si>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</si>
  <si>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</si>
  <si>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</si>
  <si>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</si>
  <si>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</si>
  <si>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</si>
  <si>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</si>
  <si>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</si>
  <si>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</si>
  <si>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</si>
  <si>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</si>
  <si>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</si>
  <si>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</si>
  <si>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</si>
  <si>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</si>
  <si>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</si>
  <si>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</si>
  <si>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</si>
  <si>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</si>
  <si>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</si>
  <si>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</si>
  <si>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</si>
  <si>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</si>
  <si>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</si>
  <si>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</si>
  <si>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</si>
  <si>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</si>
  <si>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</si>
  <si>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</si>
  <si>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</si>
  <si>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t>
  </si>
  <si>
    <t xml:space="preserve">     科技奖励</t>
  </si>
  <si>
    <t xml:space="preserve">     核应急</t>
  </si>
  <si>
    <t xml:space="preserve">     转制科研机构</t>
  </si>
  <si>
    <t xml:space="preserve">     其他科学技术支出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</si>
  <si>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</si>
  <si>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</si>
  <si>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</si>
  <si>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</si>
  <si>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</si>
  <si>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</si>
  <si>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</si>
  <si>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</si>
  <si>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</si>
  <si>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</si>
  <si>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</si>
  <si>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</si>
  <si>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</si>
  <si>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</si>
  <si>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</si>
  <si>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</si>
  <si>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</si>
  <si>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</si>
  <si>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</si>
  <si>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</si>
  <si>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</si>
  <si>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</si>
  <si>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</si>
  <si>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</si>
  <si>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</si>
  <si>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</si>
  <si>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</si>
  <si>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</si>
  <si>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</si>
  <si>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</si>
  <si>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</si>
  <si>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</si>
  <si>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</si>
  <si>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广播</t>
  </si>
  <si>
    <t xml:space="preserve">     电视</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</si>
  <si>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</si>
  <si>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</si>
  <si>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</si>
  <si>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</si>
  <si>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</si>
  <si>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</si>
  <si>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</si>
  <si>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</si>
  <si>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</si>
  <si>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</si>
  <si>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</si>
  <si>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</si>
  <si>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</si>
  <si>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</si>
  <si>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</si>
  <si>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</si>
  <si>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</si>
  <si>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</si>
  <si>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</si>
  <si>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</si>
  <si>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</si>
  <si>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</si>
  <si>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</si>
  <si>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</si>
  <si>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</si>
  <si>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</si>
  <si>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</si>
  <si>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</si>
  <si>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</si>
  <si>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</si>
  <si>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</si>
  <si>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</si>
  <si>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</si>
  <si>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</si>
  <si>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</si>
  <si>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</si>
  <si>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</si>
  <si>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</si>
  <si>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</si>
  <si>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</si>
  <si>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</si>
  <si>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</si>
  <si>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求职创业补贴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</si>
  <si>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</si>
  <si>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</si>
  <si>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</si>
  <si>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</si>
  <si>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</si>
  <si>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</si>
  <si>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</si>
  <si>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</si>
  <si>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</si>
  <si>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</si>
  <si>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</si>
  <si>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</si>
  <si>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</si>
  <si>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</si>
  <si>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</si>
  <si>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</si>
  <si>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</si>
  <si>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</si>
  <si>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</si>
  <si>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</si>
  <si>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</si>
  <si>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</si>
  <si>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</si>
  <si>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</si>
  <si>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</si>
  <si>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</si>
  <si>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</si>
  <si>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</si>
  <si>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</si>
  <si>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</si>
  <si>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</si>
  <si>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</si>
  <si>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</si>
  <si>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</si>
  <si>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</si>
  <si>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</si>
  <si>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</si>
  <si>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</si>
  <si>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</si>
  <si>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</si>
  <si>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</si>
  <si>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</si>
  <si>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</si>
  <si>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</si>
  <si>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</si>
  <si>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</si>
  <si>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</si>
  <si>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</si>
  <si>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</si>
  <si>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</si>
  <si>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</si>
  <si>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</si>
  <si>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</si>
  <si>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</si>
  <si>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财政对生育保险基金的补助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</si>
  <si>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</si>
  <si>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</si>
  <si>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</si>
  <si>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</si>
  <si>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</si>
  <si>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财政代缴城乡居民基本养老保险费支出</t>
  </si>
  <si>
    <t xml:space="preserve">     财政代缴其他社会保险费支出</t>
  </si>
  <si>
    <t xml:space="preserve">   其他社会保障和就业支出</t>
  </si>
  <si>
    <t xml:space="preserve">     其他社会保障和就业支出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</si>
  <si>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</si>
  <si>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</si>
  <si>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</si>
  <si>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</si>
  <si>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</si>
  <si>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</si>
  <si>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</si>
  <si>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</si>
  <si>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</si>
  <si>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</si>
  <si>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</si>
  <si>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</si>
  <si>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</si>
  <si>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</si>
  <si>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</si>
  <si>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</si>
  <si>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</si>
  <si>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</si>
  <si>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</si>
  <si>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</si>
  <si>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</si>
  <si>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</si>
  <si>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</si>
  <si>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</si>
  <si>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</si>
  <si>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</si>
  <si>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</si>
  <si>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</si>
  <si>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</si>
  <si>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</si>
  <si>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</si>
  <si>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</si>
  <si>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</si>
  <si>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</si>
  <si>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</si>
  <si>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</si>
  <si>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</si>
  <si>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</si>
  <si>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</si>
  <si>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</si>
  <si>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</si>
  <si>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</si>
  <si>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</si>
  <si>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</si>
  <si>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</si>
  <si>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</si>
  <si>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</si>
  <si>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</si>
  <si>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</si>
  <si>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</si>
  <si>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</si>
  <si>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</si>
  <si>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</si>
  <si>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</si>
  <si>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</si>
  <si>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</si>
  <si>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</si>
  <si>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</si>
  <si>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</si>
  <si>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</si>
  <si>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老龄卫生健康事务</t>
  </si>
  <si>
    <t xml:space="preserve">   其他卫生健康支出</t>
  </si>
  <si>
    <t xml:space="preserve">     其他卫生健康支出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</si>
  <si>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</si>
  <si>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</si>
  <si>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</si>
  <si>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</si>
  <si>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</si>
  <si>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</si>
  <si>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</si>
  <si>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</si>
  <si>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</si>
  <si>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</si>
  <si>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</si>
  <si>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</si>
  <si>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</si>
  <si>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</si>
  <si>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</si>
  <si>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</si>
  <si>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</si>
  <si>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</si>
  <si>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</si>
  <si>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</si>
  <si>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</si>
  <si>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</si>
  <si>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</si>
  <si>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</si>
  <si>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</si>
  <si>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</si>
  <si>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</si>
  <si>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</si>
  <si>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</si>
  <si>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</si>
  <si>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</si>
  <si>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</si>
  <si>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</si>
  <si>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</si>
  <si>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</si>
  <si>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</si>
  <si>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</si>
  <si>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</si>
  <si>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</si>
  <si>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</si>
  <si>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</si>
  <si>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</si>
  <si>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</si>
  <si>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</si>
  <si>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</si>
  <si>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</si>
  <si>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</si>
  <si>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</si>
  <si>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</si>
  <si>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</si>
  <si>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</si>
  <si>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t>
  </si>
  <si>
    <t xml:space="preserve">   循环经济</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</si>
  <si>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</si>
  <si>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</si>
  <si>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</si>
  <si>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</si>
  <si>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</si>
  <si>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</si>
  <si>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</si>
  <si>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</si>
  <si>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</si>
  <si>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</si>
  <si>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</si>
  <si>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</si>
  <si>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</si>
  <si>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</si>
  <si>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</si>
  <si>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</si>
  <si>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</si>
  <si>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</si>
  <si>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</si>
  <si>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</si>
  <si>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</si>
  <si>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</si>
  <si>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</si>
  <si>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</si>
  <si>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建设市场管理与监督</t>
  </si>
  <si>
    <t xml:space="preserve">   其他城乡社区支出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</si>
  <si>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</si>
  <si>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</si>
  <si>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</si>
  <si>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</si>
  <si>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</si>
  <si>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</si>
  <si>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</si>
  <si>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</si>
  <si>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</si>
  <si>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</si>
  <si>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</si>
  <si>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</si>
  <si>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</si>
  <si>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</si>
  <si>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</si>
  <si>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</si>
  <si>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</si>
  <si>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</si>
  <si>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</si>
  <si>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</si>
  <si>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</si>
  <si>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</si>
  <si>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</si>
  <si>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</si>
  <si>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</si>
  <si>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</si>
  <si>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</si>
  <si>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</si>
  <si>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</si>
  <si>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</si>
  <si>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</si>
  <si>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</si>
  <si>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</si>
  <si>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</si>
  <si>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</si>
  <si>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</si>
  <si>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</si>
  <si>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</si>
  <si>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</si>
  <si>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</si>
  <si>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</si>
  <si>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</si>
  <si>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</si>
  <si>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</si>
  <si>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</si>
  <si>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</si>
  <si>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</si>
  <si>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</si>
  <si>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</si>
  <si>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</si>
  <si>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</si>
  <si>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</si>
  <si>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</si>
  <si>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</si>
  <si>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</si>
  <si>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</si>
  <si>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</si>
  <si>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</si>
  <si>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</si>
  <si>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</si>
  <si>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</si>
  <si>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</si>
  <si>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</si>
  <si>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</si>
  <si>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</si>
  <si>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</si>
  <si>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</si>
  <si>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</si>
  <si>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</si>
  <si>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</si>
  <si>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</si>
  <si>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</si>
  <si>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</si>
  <si>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</si>
  <si>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</si>
  <si>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</si>
  <si>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对村级一事一议的补助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</si>
  <si>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</si>
  <si>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</si>
  <si>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</si>
  <si>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</si>
  <si>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</si>
  <si>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</si>
  <si>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</si>
  <si>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</si>
  <si>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</si>
  <si>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</si>
  <si>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</si>
  <si>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</si>
  <si>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</si>
  <si>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</si>
  <si>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</si>
  <si>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</si>
  <si>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</si>
  <si>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</si>
  <si>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</si>
  <si>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</si>
  <si>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</si>
  <si>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</si>
  <si>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</si>
  <si>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</si>
  <si>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</si>
  <si>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</si>
  <si>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</si>
  <si>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</si>
  <si>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</si>
  <si>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</si>
  <si>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</si>
  <si>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</si>
  <si>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</si>
  <si>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</si>
  <si>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</si>
  <si>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</si>
  <si>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</si>
  <si>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</si>
  <si>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</si>
  <si>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</si>
  <si>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</si>
  <si>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</si>
  <si>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</si>
  <si>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</si>
  <si>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</si>
  <si>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</si>
  <si>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</si>
  <si>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</si>
  <si>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</si>
  <si>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</si>
  <si>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</si>
  <si>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</si>
  <si>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</si>
  <si>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</si>
  <si>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</si>
  <si>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</si>
  <si>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</si>
  <si>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</si>
  <si>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</si>
  <si>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</si>
  <si>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</si>
  <si>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</si>
  <si>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</si>
  <si>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</si>
  <si>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</si>
  <si>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</si>
  <si>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</si>
  <si>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</si>
  <si>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</si>
  <si>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</si>
  <si>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</si>
  <si>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</si>
  <si>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</si>
  <si>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</si>
  <si>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</si>
  <si>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</si>
  <si>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</si>
  <si>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</si>
  <si>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</si>
  <si>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</si>
  <si>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</si>
  <si>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</si>
  <si>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</si>
  <si>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</si>
  <si>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</si>
  <si>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</si>
  <si>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</si>
  <si>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</si>
  <si>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</si>
  <si>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</si>
  <si>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</si>
  <si>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</si>
  <si>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信息安全建设</t>
  </si>
  <si>
    <t xml:space="preserve">     专用通信</t>
  </si>
  <si>
    <t xml:space="preserve">     无线电监管</t>
  </si>
  <si>
    <t xml:space="preserve">     工业和信息产业战略研究与标准制定</t>
  </si>
  <si>
    <t xml:space="preserve">     工业和信息产业支持</t>
  </si>
  <si>
    <t xml:space="preserve">     电子专项工程</t>
  </si>
  <si>
    <t xml:space="preserve">     技术基础研究</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</si>
  <si>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</si>
  <si>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</si>
  <si>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</si>
  <si>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</si>
  <si>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</si>
  <si>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</si>
  <si>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</si>
  <si>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</si>
  <si>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其他支持中小企业发展和管理支出</t>
  </si>
  <si>
    <t xml:space="preserve">   其他资源勘探工业信息等支出</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</si>
  <si>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</si>
  <si>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</si>
  <si>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</si>
  <si>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</si>
  <si>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</si>
  <si>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</si>
  <si>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</si>
  <si>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</si>
  <si>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</si>
  <si>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</si>
  <si>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</si>
  <si>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</si>
  <si>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</si>
  <si>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</si>
  <si>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</si>
  <si>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</si>
  <si>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</si>
  <si>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</si>
  <si>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</si>
  <si>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</si>
  <si>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</si>
  <si>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</si>
  <si>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</si>
  <si>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</si>
  <si>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</si>
  <si>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</si>
  <si>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</si>
  <si>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</si>
  <si>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</si>
  <si>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</si>
  <si>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</si>
  <si>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</si>
  <si>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</si>
  <si>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</si>
  <si>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</si>
  <si>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</si>
  <si>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</si>
  <si>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</si>
  <si>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</si>
  <si>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</si>
  <si>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</si>
  <si>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</si>
  <si>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</si>
  <si>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</si>
  <si>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</si>
  <si>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</si>
  <si>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</si>
  <si>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</si>
  <si>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</si>
  <si>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</si>
  <si>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</si>
  <si>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</si>
  <si>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</si>
  <si>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</si>
  <si>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</si>
  <si>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</si>
  <si>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</si>
  <si>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</si>
  <si>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</si>
  <si>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</si>
  <si>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</si>
  <si>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</si>
  <si>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</si>
  <si>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</si>
  <si>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</si>
  <si>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</si>
  <si>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</si>
  <si>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</si>
  <si>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</si>
  <si>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</si>
  <si>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</si>
  <si>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</si>
  <si>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</si>
  <si>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</si>
  <si>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</si>
  <si>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</si>
  <si>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</si>
  <si>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</si>
  <si>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</si>
  <si>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</si>
  <si>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</si>
  <si>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</si>
  <si>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</si>
  <si>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</si>
  <si>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</si>
  <si>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</si>
  <si>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</si>
  <si>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</si>
  <si>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</si>
  <si>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</si>
  <si>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</si>
  <si>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</si>
  <si>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</si>
  <si>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</si>
  <si>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</si>
  <si>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</si>
  <si>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</si>
  <si>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</si>
  <si>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</si>
  <si>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</si>
  <si>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</si>
  <si>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</si>
  <si>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</si>
  <si>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</si>
  <si>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 xml:space="preserve">   粮油事务</t>
  </si>
  <si>
    <t xml:space="preserve">     粮食财务与审计支出</t>
  </si>
  <si>
    <t xml:space="preserve">     粮食信息统计</t>
  </si>
  <si>
    <t xml:space="preserve">     粮食专项业务活动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</si>
  <si>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</si>
  <si>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</si>
  <si>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</si>
  <si>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</si>
  <si>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</si>
  <si>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</si>
  <si>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其他粮油事务支出</t>
  </si>
  <si>
    <t xml:space="preserve">   物资事务</t>
  </si>
  <si>
    <t xml:space="preserve">     铁路专用线</t>
  </si>
  <si>
    <t xml:space="preserve">     护库武警和民兵支出</t>
  </si>
  <si>
    <t xml:space="preserve">     物资保管与保养</t>
  </si>
  <si>
    <t xml:space="preserve">     专项贷款利息</t>
  </si>
  <si>
    <t xml:space="preserve">     物资转移</t>
  </si>
  <si>
    <t xml:space="preserve">     物资轮换</t>
  </si>
  <si>
    <t xml:space="preserve">     仓库建设</t>
  </si>
  <si>
    <t xml:space="preserve">     仓库安防</t>
  </si>
  <si>
    <t xml:space="preserve">     其他物资事务支出</t>
  </si>
  <si>
    <t xml:space="preserve">   能源储备</t>
  </si>
  <si>
    <t xml:space="preserve">     石油储备</t>
  </si>
  <si>
    <t xml:space="preserve">     天然铀能源储备</t>
  </si>
  <si>
    <t xml:space="preserve">     煤炭储备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</si>
  <si>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</si>
  <si>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</si>
  <si>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</si>
  <si>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</si>
  <si>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</si>
  <si>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</si>
  <si>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</si>
  <si>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</si>
  <si>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</si>
  <si>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</si>
  <si>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</si>
  <si>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</si>
  <si>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</si>
  <si>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</si>
  <si>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</si>
  <si>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</si>
  <si>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</si>
  <si>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</si>
  <si>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其他重要商品储备支出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</si>
  <si>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</si>
  <si>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</si>
  <si>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</si>
  <si>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</si>
  <si>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</si>
  <si>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</si>
  <si>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</si>
  <si>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</si>
  <si>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</si>
  <si>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</si>
  <si>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</si>
  <si>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</si>
  <si>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</si>
  <si>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</si>
  <si>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</si>
  <si>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</si>
  <si>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</si>
  <si>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</si>
  <si>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</si>
  <si>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</si>
  <si>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</si>
  <si>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</si>
  <si>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</si>
  <si>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</si>
  <si>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</si>
  <si>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</si>
  <si>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</si>
  <si>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</si>
  <si>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</si>
  <si>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</si>
  <si>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</si>
  <si>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</si>
  <si>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</si>
  <si>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中央自然灾害生活补助</t>
  </si>
  <si>
    <t xml:space="preserve">     地方自然灾害生活补助</t>
  </si>
  <si>
    <t xml:space="preserve">     自然灾害救灾补助</t>
  </si>
  <si>
    <t xml:space="preserve">     自然灾害灾后重建补助</t>
  </si>
  <si>
    <t xml:space="preserve">     其他自然灾害救灾及恢复重建支出</t>
  </si>
  <si>
    <t xml:space="preserve">   其他灾害防治及应急管理支出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</si>
  <si>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</si>
  <si>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</si>
  <si>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</si>
  <si>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</si>
  <si>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</si>
  <si>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 xml:space="preserve">   地方政府一般债务发行费用支出</t>
  </si>
  <si>
    <t xml:space="preserve">   年初预留</t>
  </si>
  <si>
    <t>经济科目名称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</si>
  <si>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</si>
  <si>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</si>
  <si>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</si>
  <si>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</si>
  <si>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</si>
  <si>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</si>
  <si>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</si>
  <si>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</si>
  <si>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</si>
  <si>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</si>
  <si>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  </t>
  </si>
  <si>
    <t xml:space="preserve">  公务接待费</t>
  </si>
  <si>
    <t xml:space="preserve">  因公出国（境）费用</t>
  </si>
  <si>
    <t xml:space="preserve">  公务用车运行维护费</t>
  </si>
  <si>
    <t xml:space="preserve">  维修(护)费</t>
  </si>
  <si>
    <t xml:space="preserve">  其他商品和服务支出</t>
  </si>
  <si>
    <t>机关资本性支出</t>
  </si>
  <si>
    <t xml:space="preserve">  设备购置</t>
  </si>
  <si>
    <t>对事业单位经常性补助</t>
  </si>
  <si>
    <t xml:space="preserve">  工资福利支出</t>
  </si>
  <si>
    <t xml:space="preserve">  商品和服务支出</t>
  </si>
  <si>
    <t xml:space="preserve">  其他对事业单位补助</t>
  </si>
  <si>
    <t>对事业单位资本性补助</t>
  </si>
  <si>
    <t xml:space="preserve">  资本性支出(一)</t>
  </si>
  <si>
    <t>对个人和家庭的补助</t>
  </si>
  <si>
    <t xml:space="preserve">  社会福利和救助</t>
  </si>
  <si>
    <t xml:space="preserve">  助学金</t>
  </si>
  <si>
    <t xml:space="preserve">  个人农业生产补贴</t>
  </si>
  <si>
    <t xml:space="preserve">  离退休费</t>
  </si>
  <si>
    <t xml:space="preserve">  其他对个人和家庭的补助</t>
  </si>
  <si>
    <t>支  出  合  计</t>
  </si>
  <si>
    <t>项       目</t>
  </si>
  <si>
    <t>一般公共服务支出</t>
  </si>
  <si>
    <t>……</t>
  </si>
  <si>
    <t>国防支出</t>
  </si>
  <si>
    <t>公共安全支出</t>
  </si>
  <si>
    <t>教育支出</t>
  </si>
  <si>
    <t>科学技术支出</t>
  </si>
  <si>
    <t>文化旅游体育与传媒支出</t>
  </si>
  <si>
    <t>社会保障和就业支出</t>
  </si>
  <si>
    <t>卫生健康支出</t>
  </si>
  <si>
    <t>节能环保支出</t>
  </si>
  <si>
    <t>城乡社区支出</t>
  </si>
  <si>
    <t>农林水支出</t>
  </si>
  <si>
    <t>交通运输支出</t>
  </si>
  <si>
    <t>资源勘探工业信息等支出</t>
  </si>
  <si>
    <t>商业服务业等支出</t>
  </si>
  <si>
    <t>自然资源海洋气象等支出</t>
  </si>
  <si>
    <t>住房保障支出</t>
  </si>
  <si>
    <t>粮油物资储备支出</t>
  </si>
  <si>
    <t>灾害防治及应急管理支出</t>
  </si>
  <si>
    <t>其他支出</t>
  </si>
  <si>
    <t>地  区</t>
  </si>
  <si>
    <t>合计</t>
  </si>
  <si>
    <t>税收返还</t>
  </si>
  <si>
    <t>一般性转移支付</t>
  </si>
  <si>
    <t>专项转移支付</t>
  </si>
  <si>
    <t>一、提前下达数小计</t>
  </si>
  <si>
    <t>昆明市</t>
  </si>
  <si>
    <t xml:space="preserve"> </t>
  </si>
  <si>
    <t>昭通市</t>
  </si>
  <si>
    <t>曲靖市</t>
  </si>
  <si>
    <t>玉溪市</t>
  </si>
  <si>
    <t>红河州</t>
  </si>
  <si>
    <t>文山州</t>
  </si>
  <si>
    <t>普洱市</t>
  </si>
  <si>
    <t>西双版纳州</t>
  </si>
  <si>
    <t>楚雄州</t>
  </si>
  <si>
    <t>大理州</t>
  </si>
  <si>
    <t>保山市</t>
  </si>
  <si>
    <t>德宏州</t>
  </si>
  <si>
    <t>丽江市</t>
  </si>
  <si>
    <t>怒江州</t>
  </si>
  <si>
    <t>迪庆州</t>
  </si>
  <si>
    <t>临沧市</t>
  </si>
  <si>
    <t>二、待分配数</t>
  </si>
  <si>
    <t>三、预算合计</t>
  </si>
  <si>
    <t>比上年增、减情况</t>
  </si>
  <si>
    <t>增、减金额</t>
  </si>
  <si>
    <t>增、减幅度</t>
  </si>
  <si>
    <t>1.因公出国（境）费</t>
  </si>
  <si>
    <t>2.公务接待费</t>
  </si>
  <si>
    <t>3.公务用车购置及运行费</t>
  </si>
  <si>
    <t>其中：（1）公务用车购置费</t>
  </si>
  <si>
    <t xml:space="preserve">      （2）公务用车运行费</t>
  </si>
  <si>
    <t>一、地方农网还贷资金收入</t>
  </si>
  <si>
    <t>二、国家电影事业发展专项资金收入</t>
  </si>
  <si>
    <t>三、国有土地收益基金收入</t>
  </si>
  <si>
    <t>四、农业土地开发资金收入</t>
  </si>
  <si>
    <t>五、国有土地使用权出让收入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</si>
  <si>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</si>
  <si>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</si>
  <si>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</si>
  <si>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</si>
  <si>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</si>
  <si>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六、大中型水库库区基金收入</t>
  </si>
  <si>
    <t>七、彩票公益金收入</t>
  </si>
  <si>
    <t xml:space="preserve">   福利彩票公益金收入</t>
  </si>
  <si>
    <t xml:space="preserve">   体育彩票公益金收入</t>
  </si>
  <si>
    <t>八、城市基础设施配套费收入</t>
  </si>
  <si>
    <t>九、小型水库移民扶助基金收入</t>
  </si>
  <si>
    <t>十、国家重大水利工程建设基金收入</t>
  </si>
  <si>
    <t>十一、车辆通行费</t>
  </si>
  <si>
    <t>十二、污水处理费收入</t>
  </si>
  <si>
    <t>十三、彩票发行机构和彩票销售机构的业务费用</t>
  </si>
  <si>
    <t>十四、其他政府性基金收入</t>
  </si>
  <si>
    <t>十五、专项债券对应项目专项收入</t>
  </si>
  <si>
    <t>地方政府专项债务收入</t>
  </si>
  <si>
    <t xml:space="preserve">   政府性基金补助收入</t>
  </si>
  <si>
    <t>一、文化旅游体育与传媒支出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</si>
  <si>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</si>
  <si>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</si>
  <si>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</si>
  <si>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</si>
  <si>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</si>
  <si>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</si>
  <si>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</si>
  <si>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</si>
  <si>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</si>
  <si>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</si>
  <si>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地方旅游开发项目补助</t>
  </si>
  <si>
    <t>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</si>
  <si>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</si>
  <si>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</si>
  <si>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</si>
  <si>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</si>
  <si>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</si>
  <si>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</si>
  <si>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</si>
  <si>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</si>
  <si>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</si>
  <si>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</si>
  <si>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</si>
  <si>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</si>
  <si>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三、节能环保支出</t>
  </si>
  <si>
    <t xml:space="preserve">   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</si>
  <si>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</si>
  <si>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</si>
  <si>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</si>
  <si>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</si>
  <si>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</si>
  <si>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</si>
  <si>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国有土地使用权出让收入及对应专项债务收入安排的支出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</si>
  <si>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</si>
  <si>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</si>
  <si>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</si>
  <si>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</si>
  <si>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</si>
  <si>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</si>
  <si>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</si>
  <si>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</si>
  <si>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</si>
  <si>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</si>
  <si>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</si>
  <si>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 xml:space="preserve">   国有土地收益基金及对应专项债务收入安排的支出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</si>
  <si>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</si>
  <si>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</si>
  <si>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</si>
  <si>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</si>
  <si>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</si>
  <si>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</si>
  <si>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</si>
  <si>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</si>
  <si>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</si>
  <si>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</si>
  <si>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</si>
  <si>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</si>
  <si>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</si>
  <si>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</si>
  <si>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</si>
  <si>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</si>
  <si>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</si>
  <si>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</si>
  <si>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</si>
  <si>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</si>
  <si>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</si>
  <si>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</si>
  <si>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</si>
  <si>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</si>
  <si>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</si>
  <si>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</si>
  <si>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</si>
  <si>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</si>
  <si>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</si>
  <si>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</si>
  <si>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</si>
  <si>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三峡工程后续工作</t>
  </si>
  <si>
    <t xml:space="preserve">     地方重大水利工程建设</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</si>
  <si>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</si>
  <si>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</si>
  <si>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</si>
  <si>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</si>
  <si>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其他重大水利工程建设基金对应专项债务收入支出</t>
  </si>
  <si>
    <t>六、交通运输支出</t>
  </si>
  <si>
    <t xml:space="preserve">   海南省高等级公路车辆通行附加费安排的支出</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</si>
  <si>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</si>
  <si>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</si>
  <si>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</si>
  <si>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</si>
  <si>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</si>
  <si>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</si>
  <si>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</si>
  <si>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</si>
  <si>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</si>
  <si>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</si>
  <si>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</si>
  <si>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</si>
  <si>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</si>
  <si>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</si>
  <si>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</si>
  <si>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</si>
  <si>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</si>
  <si>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</si>
  <si>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</si>
  <si>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</si>
  <si>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</si>
  <si>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</si>
  <si>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</si>
  <si>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</si>
  <si>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</si>
  <si>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</si>
  <si>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</si>
  <si>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</si>
  <si>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</si>
  <si>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</si>
  <si>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</si>
  <si>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</si>
  <si>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</si>
  <si>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</si>
  <si>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</si>
  <si>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</si>
  <si>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</si>
  <si>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</si>
  <si>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</si>
  <si>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</si>
  <si>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</si>
  <si>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七、资源勘探信息等支出</t>
  </si>
  <si>
    <t xml:space="preserve">   农网还贷资金支出</t>
  </si>
  <si>
    <t xml:space="preserve">     地方农网还贷资金支出</t>
  </si>
  <si>
    <t xml:space="preserve">     其他农网还贷资金支出</t>
  </si>
  <si>
    <t>八、其他支出</t>
  </si>
  <si>
    <t xml:space="preserve">   其他政府性基金安排的支出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</si>
  <si>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</si>
  <si>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</si>
  <si>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</si>
  <si>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</si>
  <si>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</si>
  <si>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</si>
  <si>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</si>
  <si>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</si>
  <si>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</si>
  <si>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</si>
  <si>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</si>
  <si>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</si>
  <si>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</si>
  <si>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</si>
  <si>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</si>
  <si>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</si>
  <si>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</si>
  <si>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</si>
  <si>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</si>
  <si>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用于城乡医疗救助的的彩票公益金支出</t>
  </si>
  <si>
    <t xml:space="preserve">     用于其他社会公益事业的彩票公益金支出</t>
  </si>
  <si>
    <t>九、债务付息支出</t>
  </si>
  <si>
    <t xml:space="preserve">   地方政府专项债务付息支出</t>
  </si>
  <si>
    <t xml:space="preserve">     海南省高等级公路车辆通行附加费债务付息费用支出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</si>
  <si>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</si>
  <si>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</si>
  <si>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</si>
  <si>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</si>
  <si>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</si>
  <si>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</si>
  <si>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</si>
  <si>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</si>
  <si>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</si>
  <si>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</si>
  <si>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</si>
  <si>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</si>
  <si>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</si>
  <si>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</si>
  <si>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</si>
  <si>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十、债务发行费用支出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</si>
  <si>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</si>
  <si>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</si>
  <si>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</si>
  <si>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</si>
  <si>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</si>
  <si>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</si>
  <si>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</si>
  <si>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</si>
  <si>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</si>
  <si>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</si>
  <si>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</si>
  <si>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</si>
  <si>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</si>
  <si>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</si>
  <si>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</si>
  <si>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</si>
  <si>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</si>
  <si>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 xml:space="preserve">   政府性基金上解支出</t>
  </si>
  <si>
    <t xml:space="preserve">   调出资金</t>
  </si>
  <si>
    <t xml:space="preserve">   年终结余</t>
  </si>
  <si>
    <t>地方政府专项债务还本支出</t>
  </si>
  <si>
    <t>一、农网还贷资金收入</t>
  </si>
  <si>
    <t>二、港口建设费收入</t>
  </si>
  <si>
    <t>三、国家电影事业发展专项资金收入</t>
  </si>
  <si>
    <t>四、国有土地收益基金收入</t>
  </si>
  <si>
    <t>五、农业土地开发资金收入</t>
  </si>
  <si>
    <t>六、国有土地使用权出让收入</t>
  </si>
  <si>
    <t>七、大中型水库库区基金收入</t>
  </si>
  <si>
    <t>八、彩票公益金收入</t>
  </si>
  <si>
    <t>九、城市基础设施配套费收入</t>
  </si>
  <si>
    <t>十、小型水库移民扶助基金收入</t>
  </si>
  <si>
    <t>十一、国家重大水利工程建设基金收入</t>
  </si>
  <si>
    <t>十二、车辆通行费</t>
  </si>
  <si>
    <t>十三、污水处理费收入</t>
  </si>
  <si>
    <t>十四、彩票发行机构和彩票销售机构的业务费用</t>
  </si>
  <si>
    <t>十五、其他政府性基金收入</t>
  </si>
  <si>
    <t>十六、专项债券对应项目专项收入</t>
  </si>
  <si>
    <t xml:space="preserve">     政府性基金补助收入</t>
  </si>
  <si>
    <t xml:space="preserve">     政府性基金上解收入</t>
  </si>
  <si>
    <t xml:space="preserve">   政府性基金转移支付</t>
  </si>
  <si>
    <t xml:space="preserve">     政府性基金补助支出</t>
  </si>
  <si>
    <t xml:space="preserve">     政府性基金上解支出</t>
  </si>
  <si>
    <t xml:space="preserve">   地方政府专项债务转贷支出</t>
  </si>
  <si>
    <t>比上年增长%</t>
  </si>
  <si>
    <t>本年支出小计</t>
  </si>
  <si>
    <r>
      <rPr>
        <sz val="14"/>
        <rFont val="MS Serif"/>
        <family val="1"/>
      </rPr>
      <t xml:space="preserve">    </t>
    </r>
    <r>
      <rPr>
        <sz val="14"/>
        <color indexed="8"/>
        <rFont val="宋体"/>
        <family val="3"/>
        <charset val="134"/>
      </rPr>
      <t>单位：万元</t>
    </r>
  </si>
  <si>
    <t>项        目</t>
  </si>
  <si>
    <t xml:space="preserve">  利润收入</t>
  </si>
  <si>
    <t xml:space="preserve">     电力企业利润收入</t>
  </si>
  <si>
    <t xml:space="preserve">     运输企业利润收入</t>
  </si>
  <si>
    <t xml:space="preserve">     投资服务企业利润收入</t>
  </si>
  <si>
    <t xml:space="preserve">     贸易企业利润收入</t>
  </si>
  <si>
    <t xml:space="preserve">     建筑施工企业利润收入</t>
  </si>
  <si>
    <t xml:space="preserve">     房地产企业利润收入</t>
  </si>
  <si>
    <t xml:space="preserve">     农林牧渔企业利润收入</t>
  </si>
  <si>
    <t xml:space="preserve">     军工企业利润收入</t>
  </si>
  <si>
    <t xml:space="preserve">     转制科研院所利润收入</t>
  </si>
  <si>
    <t xml:space="preserve">     地质勘查企业利润收入</t>
  </si>
  <si>
    <t xml:space="preserve">    卫生体育福利企业利润收入</t>
  </si>
  <si>
    <t xml:space="preserve">     教育文化广播企业利润收入</t>
  </si>
  <si>
    <t xml:space="preserve">     科学研究企业利润收入</t>
  </si>
  <si>
    <t xml:space="preserve">     机关社团所属企业利润收入</t>
  </si>
  <si>
    <t xml:space="preserve">     化工企业利润收入</t>
  </si>
  <si>
    <t xml:space="preserve">     金融企业利润收入（国资预算）</t>
  </si>
  <si>
    <t xml:space="preserve">     其他国有资本经营预算企业利润收入</t>
  </si>
  <si>
    <t xml:space="preserve">  股利、股息收入</t>
  </si>
  <si>
    <t xml:space="preserve">     国有控股公司股利、股息收入</t>
  </si>
  <si>
    <t xml:space="preserve">     国有参股公司股利、股息收入</t>
  </si>
  <si>
    <t xml:space="preserve">     其他国有资本经营预算企业股利、股息收入</t>
  </si>
  <si>
    <t xml:space="preserve">  产权转让收入</t>
  </si>
  <si>
    <t xml:space="preserve">     国有股权、股份转让收入</t>
  </si>
  <si>
    <t xml:space="preserve">     国有独资企业产权转让收入</t>
  </si>
  <si>
    <t xml:space="preserve">     其他国有资本经营预算企业产权转让收入</t>
  </si>
  <si>
    <t xml:space="preserve">  清算收入</t>
  </si>
  <si>
    <t xml:space="preserve">     国有股权、股份清算收入</t>
  </si>
  <si>
    <t xml:space="preserve">     国有独资企业清算收入</t>
  </si>
  <si>
    <t xml:space="preserve">     其他国有资本经营预算企业清算收入</t>
  </si>
  <si>
    <t xml:space="preserve">  其他国有资本经营预算收入</t>
  </si>
  <si>
    <t>上年结转</t>
  </si>
  <si>
    <t>账务调整收入</t>
  </si>
  <si>
    <t xml:space="preserve">  解决历史遗留问题及改革成本支出</t>
  </si>
  <si>
    <t xml:space="preserve">    "三供一业"移交补助支出</t>
  </si>
  <si>
    <t xml:space="preserve">    国有企业办职教幼教补助支出</t>
  </si>
  <si>
    <t xml:space="preserve">    国有企业改革成本支出</t>
  </si>
  <si>
    <t xml:space="preserve">    离休干部医药费补助支出</t>
  </si>
  <si>
    <t xml:space="preserve">    其他解决历史遗留问题及改革成本支出</t>
  </si>
  <si>
    <t xml:space="preserve">  国有企业资本金注入</t>
  </si>
  <si>
    <t xml:space="preserve">    国有经济结构调整支出</t>
  </si>
  <si>
    <t xml:space="preserve">    公益性设施投资支出</t>
  </si>
  <si>
    <t xml:space="preserve">    前瞻性战略性产业发展支出</t>
  </si>
  <si>
    <t xml:space="preserve">    生态环境保护支出</t>
  </si>
  <si>
    <t xml:space="preserve">    其他国有企业资本金注入</t>
  </si>
  <si>
    <t xml:space="preserve">  国有企业政策性补贴</t>
  </si>
  <si>
    <t xml:space="preserve">    国有企业政策性补贴(项)</t>
  </si>
  <si>
    <t xml:space="preserve">  金融国有资本经营预算支出</t>
  </si>
  <si>
    <t xml:space="preserve">  其他金融国有资本经营预算支出</t>
  </si>
  <si>
    <t xml:space="preserve">  其他国有资本经营预算支出</t>
  </si>
  <si>
    <t xml:space="preserve">    其他国有资本经营预算支出(项)</t>
  </si>
  <si>
    <t>国有资本经营预算转移支付</t>
  </si>
  <si>
    <t>调出资金</t>
  </si>
  <si>
    <t>结转下年</t>
  </si>
  <si>
    <t>利润收入</t>
  </si>
  <si>
    <t>股利、股息收入</t>
  </si>
  <si>
    <t>产权转让收入</t>
  </si>
  <si>
    <t xml:space="preserve">    国有股权、股份转让收入</t>
  </si>
  <si>
    <t xml:space="preserve">    国有独资企业产权转让收入</t>
  </si>
  <si>
    <t xml:space="preserve">   其他国有资本经营预算企业产权转让收入</t>
  </si>
  <si>
    <t>清算收入</t>
  </si>
  <si>
    <t>其他国有资本经营预算收入</t>
  </si>
  <si>
    <t>项   目</t>
  </si>
  <si>
    <t xml:space="preserve">   其他金融国有资本经营预算支出</t>
  </si>
  <si>
    <t>预算数</t>
  </si>
  <si>
    <t>合  计</t>
  </si>
  <si>
    <t>项目名称</t>
  </si>
  <si>
    <t>项     目</t>
  </si>
  <si>
    <t>2019年预计执行数</t>
  </si>
  <si>
    <t>预算数比上年预计执行数增长%</t>
  </si>
  <si>
    <t>一、企业职工基本养老保险基金收入</t>
  </si>
  <si>
    <t xml:space="preserve">    其中：保险费收入</t>
  </si>
  <si>
    <t xml:space="preserve">          利息收入</t>
  </si>
  <si>
    <t xml:space="preserve">          财政补贴收入</t>
  </si>
  <si>
    <t>二、机关事业单位基本养老保险基金收入</t>
  </si>
  <si>
    <t>三、失业保险基金收入</t>
  </si>
  <si>
    <t>四、城镇职工基本医疗保险基金收入</t>
  </si>
  <si>
    <t>五、工伤保险基金收入</t>
  </si>
  <si>
    <t>收入小计</t>
  </si>
  <si>
    <t xml:space="preserve">  其中：保险费收入</t>
  </si>
  <si>
    <t xml:space="preserve">        利息收入</t>
  </si>
  <si>
    <t xml:space="preserve">        财政补贴收入</t>
  </si>
  <si>
    <t>上级补助收入</t>
  </si>
  <si>
    <t>下级上解收入</t>
  </si>
  <si>
    <t>收入合计</t>
  </si>
  <si>
    <r>
      <rPr>
        <sz val="14"/>
        <rFont val="宋体"/>
        <family val="3"/>
        <charset val="134"/>
      </rPr>
      <t xml:space="preserve">    </t>
    </r>
    <r>
      <rPr>
        <sz val="14"/>
        <color indexed="8"/>
        <rFont val="宋体"/>
        <family val="3"/>
        <charset val="134"/>
      </rPr>
      <t>单位：万元</t>
    </r>
  </si>
  <si>
    <t>一、企业职工基本养老保险基金支出</t>
  </si>
  <si>
    <t xml:space="preserve">    其中：待遇支出</t>
  </si>
  <si>
    <t>二、机关事业单位基本养老保险基金支出</t>
  </si>
  <si>
    <t>三、失业保险基金支出</t>
  </si>
  <si>
    <t>四、城镇职工基本医疗保险基金支出</t>
  </si>
  <si>
    <t>五、工伤保险基金支出</t>
  </si>
  <si>
    <t>支出小计</t>
  </si>
  <si>
    <t xml:space="preserve">    其中：社会保险待遇支出</t>
  </si>
  <si>
    <t>上解上级支出</t>
  </si>
  <si>
    <t>支出合计</t>
  </si>
  <si>
    <t>补助下级支出</t>
  </si>
  <si>
    <t>单位：亿元</t>
  </si>
  <si>
    <t>地   区</t>
  </si>
  <si>
    <t>2019年债务限额</t>
  </si>
  <si>
    <t>2019年债务余额预计执行数</t>
  </si>
  <si>
    <t>一般债务</t>
  </si>
  <si>
    <t>专项债务</t>
  </si>
  <si>
    <t>公  式</t>
  </si>
  <si>
    <t>A=B+C</t>
  </si>
  <si>
    <t>B</t>
  </si>
  <si>
    <t>C</t>
  </si>
  <si>
    <t>D=E+F</t>
  </si>
  <si>
    <t>E</t>
  </si>
  <si>
    <t>F</t>
  </si>
  <si>
    <t>注：1.本表反映上一年度本地区、本级及分地区地方政府债务限额及余额预计执行数。</t>
  </si>
  <si>
    <t xml:space="preserve">    2.本表由县级以上地方各级财政部门在本级人民代表大会批准预算后二十日内公开。</t>
  </si>
  <si>
    <t>昆明市2018年地方政府债务限额及余额预算情况表</t>
  </si>
  <si>
    <t>（以昆明市为例）</t>
  </si>
  <si>
    <t xml:space="preserve">  昆明市</t>
  </si>
  <si>
    <t xml:space="preserve">    昆明市本级</t>
  </si>
  <si>
    <t xml:space="preserve">    五华区</t>
  </si>
  <si>
    <t xml:space="preserve">    盘龙区</t>
  </si>
  <si>
    <t>项    目</t>
  </si>
  <si>
    <t>执行数</t>
  </si>
  <si>
    <t>一、2018年末地方政府一般债务余额实际数</t>
  </si>
  <si>
    <t>二、2019年末地方政府一般债务余额限额</t>
  </si>
  <si>
    <t>三、2019年地方政府一般债务发行额</t>
  </si>
  <si>
    <t xml:space="preserve">    中央转贷地方的国际金融组织和外国政府贷款</t>
  </si>
  <si>
    <t xml:space="preserve">    2019年地方政府一般债券发行额</t>
  </si>
  <si>
    <t>四、2019年地方政府一般债务还本额</t>
  </si>
  <si>
    <t>五、2019年末地方政府一般债务余额预计执行数</t>
  </si>
  <si>
    <t>六、2020年地方财政赤字</t>
  </si>
  <si>
    <t>七、2020年地方政府一般债务余额限额</t>
  </si>
  <si>
    <t>注：1.本表反映本地区上两年度一般债务余额，上一年度一般债务限额、发行额、还本支出及余额，本年度财政赤字及一般债务限额。  
    2.本表由县级以上地方各级财政部门在本级人民代表大会批准预算后二十日内公开。</t>
  </si>
  <si>
    <t>一、2018年末地方政府专项债务余额实际数</t>
  </si>
  <si>
    <t>二、2019年末地方政府专项债务余额限额</t>
  </si>
  <si>
    <t>三、2019年地方政府专项债务发行额</t>
  </si>
  <si>
    <t>四、2019年地方政府专项债务还本额</t>
  </si>
  <si>
    <t>五、2019年末地方政府专项债务余额预计执行数</t>
  </si>
  <si>
    <t>六、2020年地方政府专项债务新增限额</t>
  </si>
  <si>
    <t>七、2020年末地方政府专项债务余额限额</t>
  </si>
  <si>
    <t>注：1.本表反映本地区上两年度专项债务余额，上一年度专项债务限额、发行额、还本额及余额，本年度专项债务新增限额及限额。
    2.本表由县级以上地方各级财政部门在本级人民代表大会批准预算后二十日内公开。</t>
  </si>
  <si>
    <t>公式</t>
  </si>
  <si>
    <t>本地区</t>
  </si>
  <si>
    <t>本级</t>
  </si>
  <si>
    <t>一、2019年发行预计执行数</t>
  </si>
  <si>
    <t>A=B+D</t>
  </si>
  <si>
    <t>（一）一般债券</t>
  </si>
  <si>
    <t xml:space="preserve">   其中：再融资债券</t>
  </si>
  <si>
    <t>（二）专项债券</t>
  </si>
  <si>
    <t>D</t>
  </si>
  <si>
    <t>二、2019年还本预计执行数</t>
  </si>
  <si>
    <t>F=G+H</t>
  </si>
  <si>
    <t>G</t>
  </si>
  <si>
    <t>H</t>
  </si>
  <si>
    <t>三、2019年付息预计执行数</t>
  </si>
  <si>
    <t>I=J+K</t>
  </si>
  <si>
    <t>J</t>
  </si>
  <si>
    <t>K</t>
  </si>
  <si>
    <t>四、2020年还本预算数</t>
  </si>
  <si>
    <t>L=M+O</t>
  </si>
  <si>
    <t>M</t>
  </si>
  <si>
    <t xml:space="preserve">   其中：再融资</t>
  </si>
  <si>
    <t xml:space="preserve">      财政预算安排 </t>
  </si>
  <si>
    <t>N</t>
  </si>
  <si>
    <t>O</t>
  </si>
  <si>
    <t xml:space="preserve">      财政预算安排</t>
  </si>
  <si>
    <t>P</t>
  </si>
  <si>
    <t>五、2020年付息预算数</t>
  </si>
  <si>
    <t>Q=R+S</t>
  </si>
  <si>
    <t>R</t>
  </si>
  <si>
    <t>S</t>
  </si>
  <si>
    <t>注：1.本表反映本地区上一年度地方政府债券（含再融资债券）发行及还本付息支出预计执行数、本年度地方政府债券还本付息支出预算数等。
    2.本表由县级以上地方各级财政部门在本级人民代表大会批准预算后二十日内公开。</t>
  </si>
  <si>
    <t>序号</t>
  </si>
  <si>
    <t>项目类型</t>
  </si>
  <si>
    <t>项目主管部门</t>
  </si>
  <si>
    <t>债券性质</t>
  </si>
  <si>
    <t>债券规模</t>
  </si>
  <si>
    <t>注：本表反映本级当年提前下达的新增地方政府债券资金使用安排，由县级以上地方各级财政部门在本级人民代表大会批准预算后二十日内公开。</t>
  </si>
  <si>
    <t>基本情况</t>
  </si>
  <si>
    <t>立项依据</t>
  </si>
  <si>
    <t>项目内容和方式方法</t>
  </si>
  <si>
    <t>项目进度安排</t>
  </si>
  <si>
    <t>项目成效</t>
  </si>
  <si>
    <t>主要结论</t>
  </si>
  <si>
    <t>项目单位基本情况</t>
  </si>
  <si>
    <t>项目基本情况</t>
  </si>
  <si>
    <t>项目主要内容</t>
  </si>
  <si>
    <t>实施方式方法</t>
  </si>
  <si>
    <t>单位名称.项目名称</t>
  </si>
  <si>
    <t>项目目标</t>
  </si>
  <si>
    <t>一级指标</t>
  </si>
  <si>
    <t>二级指标</t>
  </si>
  <si>
    <t>三级指标</t>
  </si>
  <si>
    <t>指标值</t>
  </si>
  <si>
    <t>绩效指标值设定依据及数据来源</t>
  </si>
  <si>
    <t>说明</t>
  </si>
  <si>
    <t>重点工作</t>
  </si>
  <si>
    <t>转移支付</t>
  </si>
  <si>
    <t>1-1  2020年维西县一般公共预算收入情况表</t>
    <phoneticPr fontId="64" type="noConversion"/>
  </si>
  <si>
    <t>全县一般公共预算收入</t>
    <phoneticPr fontId="64" type="noConversion"/>
  </si>
  <si>
    <t>1-2  2020年维西县一般公共预算支出情况表</t>
    <phoneticPr fontId="64" type="noConversion"/>
  </si>
  <si>
    <t>全县一般公共预算支出</t>
    <phoneticPr fontId="64" type="noConversion"/>
  </si>
  <si>
    <t>1-3  2020年维西县县本级一般公共预算收入情况表</t>
    <phoneticPr fontId="64" type="noConversion"/>
  </si>
  <si>
    <t xml:space="preserve">   政府办公厅(室)及相关机构事务</t>
  </si>
  <si>
    <t xml:space="preserve">   党委办公厅（室）及相关机构事务</t>
  </si>
  <si>
    <t xml:space="preserve">     应用技术研究与开发</t>
    <phoneticPr fontId="64" type="noConversion"/>
  </si>
  <si>
    <t xml:space="preserve">     科技成果转化与扩散</t>
    <phoneticPr fontId="64" type="noConversion"/>
  </si>
  <si>
    <t xml:space="preserve">     监测管理</t>
  </si>
  <si>
    <t xml:space="preserve">   财政代缴社会保险支出</t>
  </si>
  <si>
    <t>十四、资源勘探信息等支出</t>
  </si>
  <si>
    <t>二十三、债务还本支出</t>
  </si>
  <si>
    <t xml:space="preserve">   地方政府一般债务还本支出</t>
  </si>
  <si>
    <t xml:space="preserve">     地方政府一般债券还本支出</t>
  </si>
  <si>
    <t xml:space="preserve">     地方政府向外国政府借款还本支出</t>
  </si>
  <si>
    <t xml:space="preserve">     地方政府向国际组织借款还本支出</t>
  </si>
  <si>
    <t xml:space="preserve">     地方政府其他一般债务还本支出</t>
  </si>
  <si>
    <t>二十四、债务付息支出</t>
  </si>
  <si>
    <t>二十五、债务发行费用支出</t>
  </si>
  <si>
    <t>二十六、其他支出</t>
  </si>
  <si>
    <t>2019年预算数</t>
    <phoneticPr fontId="64" type="noConversion"/>
  </si>
  <si>
    <t>县本级一般公共预算支出</t>
    <phoneticPr fontId="64" type="noConversion"/>
  </si>
  <si>
    <t>专项转移支付合计</t>
    <phoneticPr fontId="64" type="noConversion"/>
  </si>
  <si>
    <t>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  （1.）根据财政部压减一般性支出的要求，我县压缩了“三公”经费预算；（2.）2017年起本级财政收入大幅下降，我县财力紧缺，收支矛盾是益凸显，为确保财政收支平衡，我县压减了“三公”经费预算。（3.）2019年起我县执行公务用车改革，对部分部门车编进行压缩，公务用车运行维护费预算比上年减少。</t>
    <phoneticPr fontId="64" type="noConversion"/>
  </si>
  <si>
    <t>2-1  2020年维西县政府性基金预算收入情况表</t>
    <phoneticPr fontId="64" type="noConversion"/>
  </si>
  <si>
    <t>全县政府性基金预算收入</t>
    <phoneticPr fontId="64" type="noConversion"/>
  </si>
  <si>
    <t>2-2  2020年维西县政府性基金预算支出情况表</t>
    <phoneticPr fontId="64" type="noConversion"/>
  </si>
  <si>
    <t>全县政府性基金支出</t>
    <phoneticPr fontId="64" type="noConversion"/>
  </si>
  <si>
    <t/>
  </si>
  <si>
    <t>县本级政府性基金预算收入</t>
    <phoneticPr fontId="64" type="noConversion"/>
  </si>
  <si>
    <t>县本级政府性基金支出</t>
    <phoneticPr fontId="64" type="noConversion"/>
  </si>
  <si>
    <t>预算数比上年预算数增长%</t>
    <phoneticPr fontId="64" type="noConversion"/>
  </si>
  <si>
    <t>3-1  2020年维西县国有资本经营收入预算情况表</t>
    <phoneticPr fontId="64" type="noConversion"/>
  </si>
  <si>
    <t>全县国有资本经营收入</t>
    <phoneticPr fontId="64" type="noConversion"/>
  </si>
  <si>
    <t>全县国有资本经营支出</t>
    <phoneticPr fontId="64" type="noConversion"/>
  </si>
  <si>
    <t>县本级国有资本经营收入</t>
    <phoneticPr fontId="64" type="noConversion"/>
  </si>
  <si>
    <t>县本级国有资本经营支出</t>
    <phoneticPr fontId="64" type="noConversion"/>
  </si>
  <si>
    <t>4-1  2020年维西县社会保险基金收入预算情况表</t>
    <phoneticPr fontId="64" type="noConversion"/>
  </si>
  <si>
    <t>六、生育保险基金收入</t>
  </si>
  <si>
    <t>七、城乡居民基本养老保险基金收入</t>
  </si>
  <si>
    <t>八、城乡居民基本医疗保险基金收入</t>
  </si>
  <si>
    <t>六、生育保险基金支出</t>
  </si>
  <si>
    <t>七、城乡居民基本养老保险基金支出</t>
  </si>
  <si>
    <t>八、城乡居民基本医疗保险基金支出</t>
  </si>
  <si>
    <t>4-2  2020年维西县社会保险基金支出预算情况表</t>
    <phoneticPr fontId="64" type="noConversion"/>
  </si>
  <si>
    <t>4-4  2020年维西县县本级社会保险基金支出预算情况表</t>
    <phoneticPr fontId="64" type="noConversion"/>
  </si>
  <si>
    <t>5-1维西县2019年地方政府债务限额及余额预算情况表</t>
    <phoneticPr fontId="64" type="noConversion"/>
  </si>
  <si>
    <t>维西县</t>
    <phoneticPr fontId="64" type="noConversion"/>
  </si>
  <si>
    <t>5-2  维西县2019年地方政府一般债务余额情况表</t>
    <phoneticPr fontId="64" type="noConversion"/>
  </si>
  <si>
    <t>5-3  维西县县本级2019年地方政府一般债务余额情况表</t>
    <phoneticPr fontId="64" type="noConversion"/>
  </si>
  <si>
    <t>5-4 维西县2019年地方政府专项债务余额情况表</t>
    <phoneticPr fontId="64" type="noConversion"/>
  </si>
  <si>
    <t>单位：万元</t>
    <phoneticPr fontId="64" type="noConversion"/>
  </si>
  <si>
    <t>5-6  维西县地方政府债券发行及还本付息情况表</t>
    <phoneticPr fontId="64" type="noConversion"/>
  </si>
  <si>
    <t xml:space="preserve">  </t>
  </si>
  <si>
    <t>收回财政存量资金</t>
    <phoneticPr fontId="64" type="noConversion"/>
  </si>
  <si>
    <t>财政存量资金是指收入已经发生、尚未安排预算，或者预算已经安排、尚未形成实际支出的财政资金。包括：一是收入已经发生、尚未安排预算的资金，如每年的一般公共预算和政府性基金预算中的超收收入，年终调整列入预算稳定调节基金或预算周转金。二是预算已经安排、尚未形成实际支出且尚未列支的资金。三是预算已经安排、尚未形成实际支出且已经列支的资金。不包括当年季节性收支差额形成的资金。2019年我县将继续加大财政存量资金收回力度。</t>
    <phoneticPr fontId="64" type="noConversion"/>
  </si>
  <si>
    <t>部门预算</t>
    <phoneticPr fontId="64" type="noConversion"/>
  </si>
  <si>
    <t>是反映政府部门收支活动的预算。是政府部门依据国家有关政策及其行使职能的需要，由基层预算单位编制，逐步上报、审核、汇总，经财政部门审核，经政府同意后提交人代会审议通过的、全面反映部门所有收入和支出的预算。通俗地讲，就是“一个部门一本账”。</t>
    <phoneticPr fontId="64" type="noConversion"/>
  </si>
  <si>
    <t>包括财力性转移支付、指定用途转移支付、专项转移支付。由于我县属于贫困县，自给率一般在2-3%之间，典型的吃饭财政，所有的收支靠争取上级转移支付补助。</t>
  </si>
  <si>
    <t>政府债务</t>
  </si>
  <si>
    <t>加强政府性债务管理，将政府性债务纳入预算管理，严格执行债务限额，严控新增债务产生。</t>
  </si>
  <si>
    <t>预算绩效</t>
  </si>
  <si>
    <t>预算绩效管理是政府绩效管理的重要组成部分，在预算编制执行监督的全过程中更加关注预算资金的产出和结果，要求部门不断改进服务水平和质量，花尽量少的资金、办尽量多的事情。</t>
  </si>
  <si>
    <t>涉农资金整合</t>
  </si>
  <si>
    <t>涉农资金整合按照国家扶贫政策相关要求，结合我县扶贫开发工作实际请况，围绕培育和壮大我县特色产业、改善公益性生产生活设施条件、增强贫困人口自我发展能力等方面，因户施策、因地制宜、统筹安排、集中投入、各负其责、各记其功、形成合力的原则。规划整合：各乡镇、各部门、各单位要贯彻落实《中共中央 国务院关于打赢脱贫攻坚的决定》和精准扶贫、精准脱贫的基本方略，依据全县经济社会发展总体规划，围绕《迪庆藏区脱贫攻坚三年行动计划》（2016-2018），编制本地区、本部门行业发展规划。按照发展生产脱贫一批、异地搬迁脱贫一批、旅游发展脱贫一批、生态保护脱贫一批、发展教育脱贫一批、社会保障兜底脱贫一批的精准脱贫路径确保全县脱贫的原则，搭建整合资金平台，将各级财政安排的基础设施建设资金、产业发展资金等捆绑使用，形成资金的合力。对规划内的项目优先支持，充分发挥规划对整合资金的统筹使用。</t>
  </si>
  <si>
    <t>抓好财税征管，确保收入持续、均衡增长</t>
  </si>
  <si>
    <t>一是加强财源税源培植。在我县地方财政收入失去耕地占用税等一次性税收支撑的前提下，充分发挥财政资金的引导作用，全力支持交通路网、文化旅游、市政建设等重点项目建设，带动产业转型，推动傈僳族文化发展，促进县域经济提质增效，带动财政增收。二是主动争取上级支持。重点关注财税体制改革动向，认真研究改革对我县当前和未来的影响，主动作为，积极应对。围绕上级重大战略决策，加大解析研究力度，准确捕捉上级资金投向，积极争取上级优惠政策、重大项目和财政资金的支持。三是加强部门协调配合。完善齐抓共管的征管机制，进一步增强工作合力。及时研究判断经济运行和税源变化情况，加强主体税种、重点税源监控，确保税收应收尽收。</t>
  </si>
  <si>
    <t xml:space="preserve"> 压缩一般性支出，增强各部门内生动力</t>
  </si>
  <si>
    <t>一是围绕财力保障，抓好资金争取。认真分析研究国家财政政策和产业政策，积极争取中央和省州的政策倾斜和资金支持，努力扩大全县资金总量，切实缓解财政压力，为经济社会发展提供财力保障。二是为实现财政困难时期财政平稳运行，各部门要发挥勤俭办事的作风，压缩一般性支出和 “三公”经费，节约行政成本。同时要增强内生动力，极积主动向上争取资金，以缓解我县燃眉之急。</t>
  </si>
  <si>
    <t>2019年工作重点及工作情况</t>
    <phoneticPr fontId="64" type="noConversion"/>
  </si>
  <si>
    <t>3-2  2020年维西县国有资本经营支出预算情况表</t>
    <phoneticPr fontId="64" type="noConversion"/>
  </si>
  <si>
    <t>维西县</t>
    <phoneticPr fontId="64" type="noConversion"/>
  </si>
  <si>
    <t xml:space="preserve">  维西县文化和旅游局</t>
  </si>
  <si>
    <t>数量指标</t>
  </si>
  <si>
    <t>接待游客</t>
  </si>
  <si>
    <t>≥256.9万人次</t>
  </si>
  <si>
    <t>《维西县文化和旅游局2019年接待游客统计和2020年预计完成数》</t>
  </si>
  <si>
    <t>发放宣传册</t>
  </si>
  <si>
    <t>≥2200册</t>
  </si>
  <si>
    <t>2020年工作计划</t>
  </si>
  <si>
    <t>服务对象满意度指标</t>
  </si>
  <si>
    <t>群众满意率</t>
  </si>
  <si>
    <t>≥90%</t>
  </si>
  <si>
    <t>《2019年游客意见调查统计表》</t>
  </si>
  <si>
    <t>经济效益指标</t>
  </si>
  <si>
    <t>旅游收入</t>
  </si>
  <si>
    <t>≥22亿元</t>
  </si>
  <si>
    <t>服务对象满意度</t>
  </si>
  <si>
    <t>社会效益指标</t>
  </si>
  <si>
    <t>农业农村和资源环境股</t>
  </si>
  <si>
    <t xml:space="preserve">    维西县农业农村局机关</t>
  </si>
  <si>
    <t xml:space="preserve">      地膜补贴</t>
  </si>
  <si>
    <t>完成粮食产量</t>
  </si>
  <si>
    <t>8万吨</t>
  </si>
  <si>
    <t>部门整体支出绩效自评</t>
  </si>
  <si>
    <t>满意度指标</t>
  </si>
  <si>
    <t>种植户满意度</t>
  </si>
  <si>
    <t>95%以上</t>
  </si>
  <si>
    <t>实现农业总产值增长率</t>
  </si>
  <si>
    <t>6%。</t>
  </si>
  <si>
    <t xml:space="preserve">      科技三项费</t>
  </si>
  <si>
    <t>质量指标</t>
  </si>
  <si>
    <t>完成大小牲畜存栏增长率</t>
  </si>
  <si>
    <t>8%</t>
  </si>
  <si>
    <t>受益对象满意度</t>
  </si>
  <si>
    <t>农业总产值增长率</t>
  </si>
  <si>
    <t>6%</t>
  </si>
  <si>
    <t xml:space="preserve">      农牧业风险防控资金</t>
  </si>
  <si>
    <t>完成养殖业投保</t>
  </si>
  <si>
    <t>200000头、只</t>
  </si>
  <si>
    <t>政策性农业保险实施方案</t>
  </si>
  <si>
    <t>政策性保险覆盖率</t>
  </si>
  <si>
    <t>100%</t>
  </si>
  <si>
    <t xml:space="preserve">      农业增收奖</t>
  </si>
  <si>
    <t xml:space="preserve">      疫情处置及防治经费</t>
  </si>
  <si>
    <t>应免数</t>
  </si>
  <si>
    <t>维西县重大动物疫病防控实施方案</t>
  </si>
  <si>
    <t>95%</t>
  </si>
  <si>
    <t>免疫密度</t>
  </si>
  <si>
    <t>85%</t>
  </si>
  <si>
    <t xml:space="preserve">      种植保险经费</t>
  </si>
  <si>
    <t>完成种植业投保</t>
  </si>
  <si>
    <t>263800亩</t>
  </si>
  <si>
    <t xml:space="preserve">  维西县林业和草原局</t>
  </si>
  <si>
    <t xml:space="preserve">      森林防火专项经费</t>
  </si>
  <si>
    <t>森林火灾发生数量</t>
  </si>
  <si>
    <t>&lt;22次</t>
  </si>
  <si>
    <t>森林防火目标责任状</t>
  </si>
  <si>
    <t>社会公众满意度指标</t>
  </si>
  <si>
    <t>社会公众满意度</t>
  </si>
  <si>
    <t>生态效益指标</t>
  </si>
  <si>
    <t>森林受害率</t>
  </si>
  <si>
    <t>≤0.5‰</t>
  </si>
  <si>
    <t xml:space="preserve">      生态护林员补助1</t>
  </si>
  <si>
    <t>生态管护员选聘建档立卡贫困人口数</t>
  </si>
  <si>
    <t>≥1272人</t>
  </si>
  <si>
    <t>维西县建档立卡贫困人口生态护林员管理实施细则</t>
  </si>
  <si>
    <t>资金使用率</t>
  </si>
  <si>
    <t xml:space="preserve"> =100%</t>
  </si>
  <si>
    <t>管护完成率</t>
  </si>
  <si>
    <t>生态护林员满意度</t>
  </si>
  <si>
    <t>带动增加建档立卡贫困人口年度总收入</t>
  </si>
  <si>
    <t>≥8000元</t>
  </si>
  <si>
    <t>带动建档立卡贫困人口脱贫数</t>
  </si>
  <si>
    <t>≥5088人</t>
  </si>
  <si>
    <t xml:space="preserve">      生态护林员补助2</t>
  </si>
  <si>
    <t>≥8649人</t>
  </si>
  <si>
    <t>=100%</t>
  </si>
  <si>
    <t>≥34600人</t>
  </si>
  <si>
    <t xml:space="preserve">      专业扑火队建设经费</t>
  </si>
  <si>
    <t>森林火灾扑灭率</t>
  </si>
  <si>
    <t>《维西傈僳族自治县森林防火目标管理责任状》</t>
  </si>
  <si>
    <t xml:space="preserve">  维西县水务局</t>
  </si>
  <si>
    <t>社会效益</t>
  </si>
  <si>
    <t xml:space="preserve">      其他水利支出</t>
  </si>
  <si>
    <t>2019年部门整体支出绩效评价报告</t>
  </si>
  <si>
    <t>产生较好的社会反响</t>
  </si>
  <si>
    <t>完成件数</t>
  </si>
  <si>
    <t>5</t>
  </si>
  <si>
    <t>2018年梨地坪水库绩效评价报告</t>
  </si>
  <si>
    <t>合格率</t>
  </si>
  <si>
    <t>社会公众满意度度</t>
  </si>
  <si>
    <t>满意率</t>
  </si>
  <si>
    <t>经济指标</t>
  </si>
  <si>
    <t>50万</t>
  </si>
  <si>
    <t xml:space="preserve">      维西县水务局河长制经费</t>
  </si>
  <si>
    <t>一河一策方案编制</t>
  </si>
  <si>
    <t>30</t>
  </si>
  <si>
    <t>维财预（2018）57号</t>
  </si>
  <si>
    <t>群众环境保护环境意识进一步增加</t>
  </si>
  <si>
    <t>群众满意度</t>
  </si>
  <si>
    <t>社保股</t>
  </si>
  <si>
    <t xml:space="preserve">  维西县卫生健康局</t>
  </si>
  <si>
    <t xml:space="preserve">      艾滋病项目经费</t>
  </si>
  <si>
    <t>艾滋病管理人数</t>
  </si>
  <si>
    <t>省级机构</t>
  </si>
  <si>
    <t>治疗艾滋病毒感染这数量</t>
  </si>
  <si>
    <t>80％</t>
  </si>
  <si>
    <t>服务度对象满意度指标</t>
  </si>
  <si>
    <t>群众满度</t>
  </si>
  <si>
    <t>群众满意度90%。</t>
  </si>
  <si>
    <t>减少艾滋病的发病率。</t>
  </si>
  <si>
    <t>60%</t>
  </si>
  <si>
    <t>适龄人群国家免疫规划疫苗接种率</t>
  </si>
  <si>
    <t>可持续影响指标</t>
  </si>
  <si>
    <t>符合栓心留人政策资格确认，</t>
  </si>
  <si>
    <t>项目实施绩效方案</t>
  </si>
  <si>
    <t>符合享受栓心留人政策的服务对象对社会群众的服务质量</t>
  </si>
  <si>
    <t>90%</t>
  </si>
  <si>
    <t>符合享受栓心留人政策的服务</t>
  </si>
  <si>
    <t xml:space="preserve">    维西县疾病预防控制中心</t>
  </si>
  <si>
    <t xml:space="preserve">      艾滋病防治项目资金</t>
  </si>
  <si>
    <t>监管场所监测人数</t>
  </si>
  <si>
    <t>100人份</t>
  </si>
  <si>
    <t>上级部门下达指标</t>
  </si>
  <si>
    <t>暗娼干预人数</t>
  </si>
  <si>
    <t>100人</t>
  </si>
  <si>
    <t>针具交换点数量</t>
  </si>
  <si>
    <t>2个点</t>
  </si>
  <si>
    <t>项目预算控制数</t>
  </si>
  <si>
    <t>HIV监测率</t>
  </si>
  <si>
    <t>大于等于25%</t>
  </si>
  <si>
    <t>大于等于80%</t>
  </si>
  <si>
    <t>重点人群及易感人群防治知识知晓率</t>
  </si>
  <si>
    <t>大于等于90%</t>
  </si>
  <si>
    <t xml:space="preserve">      检测耗材成本费用</t>
  </si>
  <si>
    <t>成本指标</t>
  </si>
  <si>
    <t>水质监测平均成本</t>
  </si>
  <si>
    <t>小于等于1000元/份</t>
  </si>
  <si>
    <t>目前工作情况</t>
  </si>
  <si>
    <t>健康体检人均成本</t>
  </si>
  <si>
    <t>60元以内</t>
  </si>
  <si>
    <t>日常工作情况及目前市场行情</t>
  </si>
  <si>
    <t>时效指标</t>
  </si>
  <si>
    <t>食源性疾病爆发报告时限</t>
  </si>
  <si>
    <t>24个小时以内</t>
  </si>
  <si>
    <t>单位工作职责</t>
  </si>
  <si>
    <t>健康证办理时间</t>
  </si>
  <si>
    <t>7个工作日以内</t>
  </si>
  <si>
    <t>疫情上报及时率</t>
  </si>
  <si>
    <t>年度体检人数</t>
  </si>
  <si>
    <t>4000人</t>
  </si>
  <si>
    <t>以前年度体检情况</t>
  </si>
  <si>
    <t>90%以上</t>
  </si>
  <si>
    <t>目标责任</t>
  </si>
  <si>
    <t>疟疾血检任务数</t>
  </si>
  <si>
    <t>950份</t>
  </si>
  <si>
    <t>水质样品份数</t>
  </si>
  <si>
    <t>150份</t>
  </si>
  <si>
    <t>工作任务及目前完成情况</t>
  </si>
  <si>
    <t>饮用水卫生监测覆盖率</t>
  </si>
  <si>
    <t>2019年工作目标责任</t>
  </si>
  <si>
    <t>医院消毒检测覆盖率</t>
  </si>
  <si>
    <t>传染病和突发应急事件报告率</t>
  </si>
  <si>
    <t>达到100%</t>
  </si>
  <si>
    <t>从业体检人员等服务对象满意度</t>
  </si>
  <si>
    <t>工作责任目标</t>
  </si>
  <si>
    <t>实验室检验项目开展率</t>
  </si>
  <si>
    <t>目前实验项目开展情况</t>
  </si>
  <si>
    <t>98%</t>
  </si>
  <si>
    <t xml:space="preserve">  维西县人力资源和社会保障局</t>
  </si>
  <si>
    <t xml:space="preserve">      城乡居民基本养老保险补助</t>
  </si>
  <si>
    <t>资金到位率</t>
  </si>
  <si>
    <t>迪人社发〔2019〕141号</t>
  </si>
  <si>
    <t>参保对象认定准确率</t>
  </si>
  <si>
    <t>参保对象满意度</t>
  </si>
  <si>
    <t>政策知晓率</t>
  </si>
  <si>
    <t>99%</t>
  </si>
  <si>
    <t xml:space="preserve">      创业担保贷款贴息项目</t>
  </si>
  <si>
    <t>创业担保贷款资金发放率</t>
  </si>
  <si>
    <t>云财金【2018】39号</t>
  </si>
  <si>
    <t>低收入人群收入增加率</t>
  </si>
  <si>
    <t xml:space="preserve">      新型农村养老保险工作经费</t>
  </si>
  <si>
    <t>年度工作计划执行情况率</t>
  </si>
  <si>
    <t>维政办发（2010）102号</t>
  </si>
  <si>
    <t>人民群众满意度</t>
  </si>
  <si>
    <t>群众相关政策知晓率</t>
  </si>
  <si>
    <t xml:space="preserve">  维西县民政局</t>
  </si>
  <si>
    <t xml:space="preserve">    维西县民政局机关</t>
  </si>
  <si>
    <t xml:space="preserve">      残疾人两项补贴</t>
  </si>
  <si>
    <t>足额发放发放残疾人生活补贴</t>
  </si>
  <si>
    <t>3984720元</t>
  </si>
  <si>
    <t>民政局部门整体支出绩效</t>
  </si>
  <si>
    <t>残疾人满意度</t>
  </si>
  <si>
    <t>残疾人生活得到保障</t>
  </si>
  <si>
    <t>4383人</t>
  </si>
  <si>
    <t xml:space="preserve">      城市最低生活保障支出</t>
  </si>
  <si>
    <t>足额发放困难群众基本生活救助补助资金</t>
  </si>
  <si>
    <t>3949200元</t>
  </si>
  <si>
    <t>民政局整体支出绩效</t>
  </si>
  <si>
    <t>困难群众满意度</t>
  </si>
  <si>
    <t>困难群众生活得到保障</t>
  </si>
  <si>
    <t>526人</t>
  </si>
  <si>
    <t xml:space="preserve">  维西县医疗保障局</t>
  </si>
  <si>
    <t xml:space="preserve">      城乡居民基本医疗保险</t>
  </si>
  <si>
    <t>建档立卡人口参保率</t>
  </si>
  <si>
    <t>云医保（2019）76号</t>
  </si>
  <si>
    <t>因病致贫、返贫率降低</t>
  </si>
  <si>
    <t>行政政法股</t>
  </si>
  <si>
    <t xml:space="preserve">  维西县县委办</t>
  </si>
  <si>
    <t xml:space="preserve">      县委办公室工作经费</t>
  </si>
  <si>
    <t>上报信息条数</t>
  </si>
  <si>
    <t>上报信息540条</t>
  </si>
  <si>
    <t>中共维西县委办公室工作总结及主要工作目标</t>
  </si>
  <si>
    <t>承办会议次数</t>
  </si>
  <si>
    <t>承办会议100次</t>
  </si>
  <si>
    <t>发文数量</t>
  </si>
  <si>
    <t>发文1000份</t>
  </si>
  <si>
    <t>服务对象满意程度</t>
  </si>
  <si>
    <t>县委领导，办公室各职能科室等服务对象满意程度</t>
  </si>
  <si>
    <t>满意度达90%以上</t>
  </si>
  <si>
    <t>县委领导，办公室各职能科室等服务对象满意程度调查情况</t>
  </si>
  <si>
    <t>促进县委各部门工作效率提升率</t>
  </si>
  <si>
    <t>提升率达10%以上</t>
  </si>
  <si>
    <t xml:space="preserve">      县委办提升综合服务能力专项经费</t>
  </si>
  <si>
    <t>批复下级部门的资金支付率</t>
  </si>
  <si>
    <t>县委办公室提升综合服务能力专项经费2018-2019年支出明细表</t>
  </si>
  <si>
    <t>帮扶对象满意度</t>
  </si>
  <si>
    <t>中共维西县委办公室工作总结</t>
  </si>
  <si>
    <t>县委办公室综合服务能力提升率</t>
  </si>
  <si>
    <t xml:space="preserve">  维西县政府办</t>
  </si>
  <si>
    <t xml:space="preserve">      电子政务协同办公平台、电子政务外网、内网接入费用</t>
  </si>
  <si>
    <t>专线接入单位156家</t>
  </si>
  <si>
    <t>100</t>
  </si>
  <si>
    <t>2018年目标绩效考核</t>
  </si>
  <si>
    <t>服务对象满意指标</t>
  </si>
  <si>
    <t>服务对象对专线接入使用满意</t>
  </si>
  <si>
    <t>效益指标</t>
  </si>
  <si>
    <t>实现全州信息一张网</t>
  </si>
  <si>
    <t>90</t>
  </si>
  <si>
    <t xml:space="preserve">      公务接待专项经费</t>
  </si>
  <si>
    <t>完成接待任务200批次</t>
  </si>
  <si>
    <t>95</t>
  </si>
  <si>
    <t>服务对象对接待工作满意</t>
  </si>
  <si>
    <t>99</t>
  </si>
  <si>
    <t>促进维西经济社会发展</t>
  </si>
  <si>
    <t xml:space="preserve">      政府办公室工作经费</t>
  </si>
  <si>
    <t>完成办文办会500次</t>
  </si>
  <si>
    <t xml:space="preserve">  维西县交警大队</t>
  </si>
  <si>
    <t>维西县交警大队考核办法及上级文件依据</t>
  </si>
  <si>
    <t>≥95%</t>
  </si>
  <si>
    <t>100000人</t>
  </si>
  <si>
    <t xml:space="preserve">      城市智能交通系统运行维护费</t>
  </si>
  <si>
    <t>违法录入数量</t>
  </si>
  <si>
    <t>15000起</t>
  </si>
  <si>
    <t>提高人民群众安全意识人数</t>
  </si>
  <si>
    <t xml:space="preserve">  维西县工会</t>
  </si>
  <si>
    <t xml:space="preserve">      财政帮扶配套资金</t>
  </si>
  <si>
    <t>帮扶人数</t>
  </si>
  <si>
    <t>帮扶174人次</t>
  </si>
  <si>
    <t>2018年工会送温暖资金使用办法</t>
  </si>
  <si>
    <t>精准识别，困难职工建档立卡</t>
  </si>
  <si>
    <t xml:space="preserve">  维西县纪委监察局</t>
  </si>
  <si>
    <t xml:space="preserve">      巡察工作经费</t>
  </si>
  <si>
    <t>年底完成巡察数量</t>
  </si>
  <si>
    <t>≥3轮</t>
  </si>
  <si>
    <t>县委巡察工作规划</t>
  </si>
  <si>
    <t>巡察工作满意度调查</t>
  </si>
  <si>
    <t>巡察工作覆盖单位数量</t>
  </si>
  <si>
    <t>≥20个单位、≥10个行政村（社区）</t>
  </si>
  <si>
    <t xml:space="preserve">  维西县组织部</t>
  </si>
  <si>
    <t xml:space="preserve">      维西县基层服务型党组织综合平台光缆租用项目</t>
  </si>
  <si>
    <t>全县租用农村互联网宽带专线光缆</t>
  </si>
  <si>
    <t>164条</t>
  </si>
  <si>
    <t>分别各租用移动、电信两家公司农村互联网宽带专线光缆82条，共计164条。</t>
  </si>
  <si>
    <t>保障基层服务型党组织综合服务平台正常运转率</t>
  </si>
  <si>
    <t>根据省委办公厅《关于印发&lt;云南省加强基层服务型党组织建设的实施意见&gt;的通知》（云办发〔2014〕21号）文件</t>
  </si>
  <si>
    <t>为群众在网上办理事件</t>
  </si>
  <si>
    <t>3750件</t>
  </si>
  <si>
    <t>依据维西傈僳族自治县2019年基层使用综合服务平台情况统计表</t>
  </si>
  <si>
    <t xml:space="preserve">  维西县公安局</t>
  </si>
  <si>
    <t xml:space="preserve">      ‘平安维西’乡镇视频监控建设项目</t>
  </si>
  <si>
    <t>视频监控探头</t>
  </si>
  <si>
    <t>504</t>
  </si>
  <si>
    <t>合作协议</t>
  </si>
  <si>
    <t>社会公众对治安防控体系满意度</t>
  </si>
  <si>
    <t>维西县公安机关2019年度工作综合考评办</t>
  </si>
  <si>
    <t>打击刑事犯罪利用率</t>
  </si>
  <si>
    <t>刑事案件案发情况</t>
  </si>
  <si>
    <t>治安案件查处率</t>
  </si>
  <si>
    <t>上年治安案件数</t>
  </si>
  <si>
    <t>城市视频监控系统正常运转率</t>
  </si>
  <si>
    <t>大于98%</t>
  </si>
  <si>
    <t>城市视频监控系统二期安装情况</t>
  </si>
  <si>
    <t>大于90%</t>
  </si>
  <si>
    <t>打击违法犯罪线索提供有效率</t>
  </si>
  <si>
    <t>大于95%</t>
  </si>
  <si>
    <t>当年发案率</t>
  </si>
  <si>
    <t>切实做好指挥调度保障率</t>
  </si>
  <si>
    <t>视频会议、重要案事件和应急突发事件数</t>
  </si>
  <si>
    <t xml:space="preserve">  维西县司法局</t>
  </si>
  <si>
    <t xml:space="preserve">    维西县司法局机关</t>
  </si>
  <si>
    <t xml:space="preserve">      法律援助办案经费</t>
  </si>
  <si>
    <t>承办全县法律援助案件</t>
  </si>
  <si>
    <t>22件以上</t>
  </si>
  <si>
    <t>法律援助中心禁毒报表</t>
  </si>
  <si>
    <t>法律援助服务群众满意度</t>
  </si>
  <si>
    <t>受援人对案件办理的满意度高于90%</t>
  </si>
  <si>
    <t>普法宣传日社会调查卷</t>
  </si>
  <si>
    <t>实现“应援尽援”，维护社会公平正义</t>
  </si>
  <si>
    <t>全县法律援助人数达800人以上</t>
  </si>
  <si>
    <t>法律援助中心工作职责</t>
  </si>
  <si>
    <t xml:space="preserve">      人民调解以案定补经费</t>
  </si>
  <si>
    <t>承办全县人民矛盾调解纠纷</t>
  </si>
  <si>
    <t>1800件</t>
  </si>
  <si>
    <t>矛盾调解卷宗</t>
  </si>
  <si>
    <t>发生纠纷群众满意度</t>
  </si>
  <si>
    <t>发生纠纷人对办理的满意度达到90%</t>
  </si>
  <si>
    <t>司法局工作总结及矛盾调解卷宗</t>
  </si>
  <si>
    <t>带动人民调解员工作积极性</t>
  </si>
  <si>
    <t>96%</t>
  </si>
  <si>
    <t xml:space="preserve">  维西县政法委</t>
  </si>
  <si>
    <t>聚焦涉黑涉恶案件侦办率</t>
  </si>
  <si>
    <t>与上级政府考核测评指标为主</t>
  </si>
  <si>
    <t>群众获得感、安全感、幸福感明显提升</t>
  </si>
  <si>
    <t>上级考核测评指标为依据</t>
  </si>
  <si>
    <t>打赢扫黑除恶专项斗争工作专业化</t>
  </si>
  <si>
    <t>绩效目标合理、指标明确、设想规范</t>
  </si>
  <si>
    <t xml:space="preserve">      网格化管理工作经费</t>
  </si>
  <si>
    <t>完成网块划分、确定信息员</t>
  </si>
  <si>
    <t>州县关于实施网格化管理工作的意见</t>
  </si>
  <si>
    <t>公众安全感和满意度</t>
  </si>
  <si>
    <t>公众安全感导出结果</t>
  </si>
  <si>
    <t>社会矛盾纠纷明显下降</t>
  </si>
  <si>
    <t>下降10以上</t>
  </si>
  <si>
    <t>州县制度的网格化管理考核情况</t>
  </si>
  <si>
    <t xml:space="preserve">      综治维稳工作经费</t>
  </si>
  <si>
    <t>监控探头</t>
  </si>
  <si>
    <t>1500</t>
  </si>
  <si>
    <t>人民群众安全感和满意度</t>
  </si>
  <si>
    <t>省统计局提供的数据为主</t>
  </si>
  <si>
    <t>矛盾纠纷事件突发处置率</t>
  </si>
  <si>
    <t>当年突发数</t>
  </si>
  <si>
    <t>打击刑事犯罪案件</t>
  </si>
  <si>
    <t>案发案件统计数</t>
  </si>
  <si>
    <t xml:space="preserve">  维西县政策研究室</t>
  </si>
  <si>
    <t>年度工作任务完成情况</t>
  </si>
  <si>
    <t>维办通〔2017〕20号</t>
  </si>
  <si>
    <t>调动农民群众的积极性</t>
  </si>
  <si>
    <t xml:space="preserve">  维西县审计局</t>
  </si>
  <si>
    <t>聘请中介机构</t>
  </si>
  <si>
    <t>5个</t>
  </si>
  <si>
    <t>年度审计项目完成情况统计表</t>
  </si>
  <si>
    <t>审计服务满意度</t>
  </si>
  <si>
    <t>年度审计项目完成整改情况</t>
  </si>
  <si>
    <t>出具审计报告和审计调查</t>
  </si>
  <si>
    <t>43个</t>
  </si>
  <si>
    <t>审计提出建议采纳率</t>
  </si>
  <si>
    <t>70%以上</t>
  </si>
  <si>
    <t>依据年度审计情况报表数据计算得出</t>
  </si>
  <si>
    <t xml:space="preserve">  维西县财政局</t>
  </si>
  <si>
    <t xml:space="preserve">      财政改革工作经费</t>
  </si>
  <si>
    <t>2020年资金投入完成率</t>
  </si>
  <si>
    <t>《国务院关于深化预算管理制度改革的决定》  国发[2014]45号</t>
  </si>
  <si>
    <t>《国务院关于深化预算管理制度改革的决定》  国发[2014]4</t>
  </si>
  <si>
    <t>促进全县经济社会持续健康发展</t>
  </si>
  <si>
    <t xml:space="preserve">      财政委托业务工作经费</t>
  </si>
  <si>
    <t>一、国办发（2013）96号文件</t>
  </si>
  <si>
    <t>优化教育环境；加强政法队伍建设。规范乡镇资金支付行为，提高财政资金运行安全、高效、透明搞好资产清查，实行软件化管理，实行网络实际操作。政府采购信息化、电子化管理规范，开展财政支农资金效益调查、统</t>
  </si>
  <si>
    <t>促进全县经济发展</t>
  </si>
  <si>
    <t xml:space="preserve">  维西县统计局</t>
  </si>
  <si>
    <t>普查"三落实"(人员)</t>
  </si>
  <si>
    <t>1050人</t>
  </si>
  <si>
    <t>县级普查领导小组成立时间,普查经费预算情况</t>
  </si>
  <si>
    <t>普查"三落实"(场地)普查小区划分情况</t>
  </si>
  <si>
    <t>800个</t>
  </si>
  <si>
    <t>普查"三落实"(普查经费)</t>
  </si>
  <si>
    <t>186.5万元</t>
  </si>
  <si>
    <t>普查经费请示,普查经费预算</t>
  </si>
  <si>
    <t>普查"两员"参加省,州级培训人数</t>
  </si>
  <si>
    <t>50人</t>
  </si>
  <si>
    <t>根据单位清查核查数确定性</t>
  </si>
  <si>
    <t>普查"两员"抽调社会聘用人员</t>
  </si>
  <si>
    <t>750人</t>
  </si>
  <si>
    <t>普查"两员"参加省,州级培训场次</t>
  </si>
  <si>
    <t>3场次</t>
  </si>
  <si>
    <t>普查"两员"抽调公职人员</t>
  </si>
  <si>
    <t>300人</t>
  </si>
  <si>
    <t>普查错漏比数,清查核查率</t>
  </si>
  <si>
    <t>国家清查普查方案中规定的错漏比数</t>
  </si>
  <si>
    <t>普查"两员"参加县级培训人数</t>
  </si>
  <si>
    <t>普查"两员"参加县级培训场次</t>
  </si>
  <si>
    <t>8场次</t>
  </si>
  <si>
    <t>国务院制定的普查方案</t>
  </si>
  <si>
    <t>摸清人口家底和教育，医疗，养老，住房等情况</t>
  </si>
  <si>
    <t xml:space="preserve">  维西县机构编制办</t>
  </si>
  <si>
    <t xml:space="preserve">      事业单位改革专项经费</t>
  </si>
  <si>
    <t>完成事业单位改革个数</t>
  </si>
  <si>
    <t>10个</t>
  </si>
  <si>
    <t>根据2019年的实际情况</t>
  </si>
  <si>
    <t>服务企业的满意度</t>
  </si>
  <si>
    <t>将经营类事业单位转制为企业</t>
  </si>
  <si>
    <t>1个</t>
  </si>
  <si>
    <t xml:space="preserve">  国家统计局维西调查队</t>
  </si>
  <si>
    <t>调研报告数</t>
  </si>
  <si>
    <t>6</t>
  </si>
  <si>
    <t>报告依据调研周期产出数</t>
  </si>
  <si>
    <t>数据真实性</t>
  </si>
  <si>
    <t>依据政府采纳率和项目数据收集真实情况</t>
  </si>
  <si>
    <t>劳务费发放状况</t>
  </si>
  <si>
    <t>相关账户以及银行账户明细单</t>
  </si>
  <si>
    <t xml:space="preserve">      国家统计局维西调查队工作专项经费</t>
  </si>
  <si>
    <t>调研报告</t>
  </si>
  <si>
    <t>4</t>
  </si>
  <si>
    <t>按专项数据报告周期产出数</t>
  </si>
  <si>
    <t>调查对象满意指标</t>
  </si>
  <si>
    <t>被调查住户认可度</t>
  </si>
  <si>
    <t>依据调查户配合情况以及问卷</t>
  </si>
  <si>
    <t>相关数据统计软件，政府采纳率</t>
  </si>
  <si>
    <t xml:space="preserve">  维西县机关事务管理局</t>
  </si>
  <si>
    <t xml:space="preserve">      公务用车平台维护费和终端运维费</t>
  </si>
  <si>
    <t>质量</t>
  </si>
  <si>
    <t>公务用车平台的资金使用率</t>
  </si>
  <si>
    <t>公务用车平台维护费和终端运维的资金使用</t>
  </si>
  <si>
    <t>服务对象</t>
  </si>
  <si>
    <t>干部职工满意度调查</t>
  </si>
  <si>
    <t>保障公务用车数据规范化</t>
  </si>
  <si>
    <t>对公务用车进行科学、数据管理</t>
  </si>
  <si>
    <t xml:space="preserve">      行政中心保持运转维护经费</t>
  </si>
  <si>
    <t>完成大小会议服务次数</t>
  </si>
  <si>
    <t>200次</t>
  </si>
  <si>
    <t>2019年完成大小会议服务227次</t>
  </si>
  <si>
    <t>行政中心干部职工满意度调查</t>
  </si>
  <si>
    <t>保持行政中心正常运转</t>
  </si>
  <si>
    <t>行政中心工作的正常运转</t>
  </si>
  <si>
    <t>预算股</t>
  </si>
  <si>
    <t xml:space="preserve">    按房地产开发税百分之十提取用于保障性住房建设项目</t>
  </si>
  <si>
    <t>维修保障性住房成本/元</t>
  </si>
  <si>
    <t>500000</t>
  </si>
  <si>
    <t>按照我县税收收入中有关房地产开发产生的税收收入， 按相关政策将10%用于保障性住房方面支出</t>
  </si>
  <si>
    <t>减少保障性住房维修开支/元</t>
  </si>
  <si>
    <t xml:space="preserve">    残疾人保障金安排的支出</t>
  </si>
  <si>
    <t>投入残保金/元</t>
  </si>
  <si>
    <t>2000000</t>
  </si>
  <si>
    <t>根据残疾人保障金收缴情况和管理相关规定</t>
  </si>
  <si>
    <t>提高人民群众获得感</t>
  </si>
  <si>
    <t xml:space="preserve">    教育费附加安排支出</t>
  </si>
  <si>
    <t>校舍维修改造费/元</t>
  </si>
  <si>
    <t>4000000</t>
  </si>
  <si>
    <t>根据本级教育费附加收入情况，以及教育附加管理相关规定</t>
  </si>
  <si>
    <t>2020年末完成校舍维修改造</t>
  </si>
  <si>
    <t>提高中小学校舍安全</t>
  </si>
  <si>
    <t xml:space="preserve">    教育卫生部门教研、人才引进、绩效考核项目</t>
  </si>
  <si>
    <t>2020年教研、人才引进、绩效考核/元</t>
  </si>
  <si>
    <t>为促进我县教育卫生事业发展，年初预留教育卫生部门教研、人才引进、绩效考核项目经费400万元，用于2020年教学研究、教育卫生人才引进、激励全县教育卫生工作队伍提高工作成效。</t>
  </si>
  <si>
    <t>2020年末结束</t>
  </si>
  <si>
    <t>促进全县教育卫生事业持续健康发展</t>
  </si>
  <si>
    <t>50%</t>
  </si>
  <si>
    <t xml:space="preserve">    全县项目前期费</t>
  </si>
  <si>
    <t>年内完成项目前期投资/元</t>
  </si>
  <si>
    <t>20000000</t>
  </si>
  <si>
    <t>按发改部门上报2020年项目前期规划</t>
  </si>
  <si>
    <t>2020年末完成全部投资</t>
  </si>
  <si>
    <t>受益群众满意度</t>
  </si>
  <si>
    <t xml:space="preserve">    森林植被恢复费收入安排支出</t>
  </si>
  <si>
    <t>计划植树造林500亩</t>
  </si>
  <si>
    <t>500亩</t>
  </si>
  <si>
    <t>根据2019年森林植被恢复费收入情况，按照森林植被恢复费管理办法相关规定，将2019年森林植被恢复费收入安排用于植树造林，达到保护生态环境，改善人居环境的效果</t>
  </si>
  <si>
    <t>经济林木收入</t>
  </si>
  <si>
    <t>500万元</t>
  </si>
  <si>
    <t>改善生态环境</t>
  </si>
  <si>
    <t>大幅改善生态环境</t>
  </si>
  <si>
    <t xml:space="preserve">    预留基层干部职工体检费</t>
  </si>
  <si>
    <t>人均体检费/元</t>
  </si>
  <si>
    <t>500</t>
  </si>
  <si>
    <t>迪财预[2011]322号，人均体检费500元</t>
  </si>
  <si>
    <t>2020年11月末完成</t>
  </si>
  <si>
    <t>我县干部职工人数和体检费标准</t>
  </si>
  <si>
    <t>体检人数/人</t>
  </si>
  <si>
    <t>6400</t>
  </si>
  <si>
    <t>全县在职、退休干部职工人数</t>
  </si>
  <si>
    <t>全县在职、退休干部职工满意度</t>
  </si>
  <si>
    <t>全县在职、退休干部职工人数满意情况</t>
  </si>
  <si>
    <t xml:space="preserve">    预留捐赠款安排的支出</t>
  </si>
  <si>
    <t>2020年末完成接收捐赠</t>
  </si>
  <si>
    <t>根据本级捐赠款收入情况，以及捐赠单位捐赠意向</t>
  </si>
  <si>
    <t>受捐赠对象满意度</t>
  </si>
  <si>
    <t>增加受捐赠对象收入/元</t>
  </si>
  <si>
    <t>1000000</t>
  </si>
  <si>
    <t xml:space="preserve">    政府住房基金收入安排的支出</t>
  </si>
  <si>
    <t>保障性住房维修维护成本/元</t>
  </si>
  <si>
    <t>5000000</t>
  </si>
  <si>
    <t>根据政府住房基金收入情况和政府住房基金收入安排相关规定</t>
  </si>
  <si>
    <t>2020年末完成保障性住房维修维护</t>
  </si>
  <si>
    <t xml:space="preserve">  维西县税务局</t>
  </si>
  <si>
    <t xml:space="preserve">      税费征管业务项目经费</t>
  </si>
  <si>
    <t>项目计划完成时间</t>
  </si>
  <si>
    <t>2020年11月前完成</t>
  </si>
  <si>
    <t>项目资金使用情况及项目实施效果测评</t>
  </si>
  <si>
    <t>纳税人满意度</t>
  </si>
  <si>
    <t>纳税人满意度大于等于95%</t>
  </si>
  <si>
    <t>通过问卷测评了解纳税人对纳税服务的满意度</t>
  </si>
  <si>
    <t>纳税人缴费人对税费政策的了解程度</t>
  </si>
  <si>
    <t>对税费政策内容了解大于等于80%</t>
  </si>
  <si>
    <t>通过问卷测评了解纳税人对税费政策的了解程度</t>
  </si>
  <si>
    <t xml:space="preserve">      维西县税务局代征社保费项目</t>
  </si>
  <si>
    <t>项目计划完成率</t>
  </si>
  <si>
    <t>2020年11月完成本项目</t>
  </si>
  <si>
    <t>全年实际完成内容/全年实际完成内容*100</t>
  </si>
  <si>
    <t>职工对项目内容满意度</t>
  </si>
  <si>
    <t>职工对项目内容满意度大于等于95%</t>
  </si>
  <si>
    <t>通过问卷调查测评职工对项目内容的满意度</t>
  </si>
  <si>
    <t>职工受益率</t>
  </si>
  <si>
    <t>受益职工人数/总职工人数*100</t>
  </si>
  <si>
    <t>根据本年项目开展统计受益职工率</t>
  </si>
  <si>
    <t>国库股</t>
  </si>
  <si>
    <t xml:space="preserve">    债券代理兑付服务费</t>
  </si>
  <si>
    <t>2020政府债券兑付费/元</t>
  </si>
  <si>
    <t>3647.77</t>
  </si>
  <si>
    <t>根据债券资金管理相关规定，以及我县政府债券贷款实际，每年安排应付债券代理兑付服务费，用于归还政府债券代理兑付服务费，以保证我县我县政府债券代理兑付服务费能按时归还。</t>
  </si>
  <si>
    <t>债券资金使用单位满意度</t>
  </si>
  <si>
    <t>节约融资费用/元</t>
  </si>
  <si>
    <t>5000</t>
  </si>
  <si>
    <t xml:space="preserve">    债券资金应付利息</t>
  </si>
  <si>
    <t>2020年支付政府债券利息/元</t>
  </si>
  <si>
    <t>34347020</t>
  </si>
  <si>
    <t>2020年末及时足额完成债券利息支付</t>
  </si>
  <si>
    <t>贷款资金使用单位满意度</t>
  </si>
  <si>
    <t>节约贷款资金利息/元</t>
  </si>
  <si>
    <t>涉外金融股</t>
  </si>
  <si>
    <t xml:space="preserve">    西部地区发展基础教育还贷资金</t>
  </si>
  <si>
    <t>收益师生满意度</t>
  </si>
  <si>
    <t>根据我县西发项目贷款情况据实测算</t>
  </si>
  <si>
    <t>促进我县教育事业持续健康发展</t>
  </si>
  <si>
    <t>改善办学条件</t>
  </si>
  <si>
    <t>30%</t>
  </si>
  <si>
    <t xml:space="preserve">  维西县投资促进局</t>
  </si>
  <si>
    <t>处理氨氮</t>
  </si>
  <si>
    <t>2.08吨</t>
  </si>
  <si>
    <t>维财预[2019]72号文件</t>
  </si>
  <si>
    <t>近期污水厂服务人口</t>
  </si>
  <si>
    <t>11.3万人</t>
  </si>
  <si>
    <t>经济建设股</t>
  </si>
  <si>
    <t xml:space="preserve">    粮食风险基金</t>
  </si>
  <si>
    <t>投入粮食风险基金/元</t>
  </si>
  <si>
    <t>450000</t>
  </si>
  <si>
    <t>粮油收储总 公司每年承担储备粮200万公斤，其中：稻谷150万公斤，玉米50万公斤，每年轮换三分之一，稻谷50万公斤，玉米17万公斤，三年轮换完。轮换费用稻谷50万公斤*0.44元；玉米17万公斤*0.28元；保管费用200万公斤*0.20元.储备粮贷款利息费及粮食局挂账利息按发展银行实际利息单据支付。</t>
  </si>
  <si>
    <t>粮食质量指标</t>
  </si>
  <si>
    <t xml:space="preserve">  维西县交通运输局</t>
  </si>
  <si>
    <t>农村公路养护里程（万公里）</t>
  </si>
  <si>
    <t>87.82%</t>
  </si>
  <si>
    <t>依照维西县交通局项目绩效指标评价表</t>
  </si>
  <si>
    <t>群众对农村公路养护满意度</t>
  </si>
  <si>
    <t>农村公路优良中等级路率</t>
  </si>
  <si>
    <t xml:space="preserve">  维西县住房和城乡建设局</t>
  </si>
  <si>
    <t xml:space="preserve">      城市维护费及路灯电费电费</t>
  </si>
  <si>
    <t>根据规划统计数据</t>
  </si>
  <si>
    <t>服务对象的满意度</t>
  </si>
  <si>
    <t>市民对城市环境的满意度</t>
  </si>
  <si>
    <t>市民综合评价</t>
  </si>
  <si>
    <t>公共设备正常运营率</t>
  </si>
  <si>
    <t xml:space="preserve">      三江并流珍稀濒危特有植物保护工程林地租金</t>
  </si>
  <si>
    <t>三江植物园林地租金支付率</t>
  </si>
  <si>
    <t>维西县人民政府会议研究决定事项</t>
  </si>
  <si>
    <t>市民对三江植物园的满意度</t>
  </si>
  <si>
    <t>改善生态环境，提升市民的人居环境</t>
  </si>
  <si>
    <t>产出指标</t>
    <phoneticPr fontId="64" type="noConversion"/>
  </si>
  <si>
    <t>效益指标</t>
    <phoneticPr fontId="64" type="noConversion"/>
  </si>
  <si>
    <t>效益指标</t>
    <phoneticPr fontId="64" type="noConversion"/>
  </si>
  <si>
    <t>产出指标</t>
    <phoneticPr fontId="64" type="noConversion"/>
  </si>
  <si>
    <t>满意度指标</t>
    <phoneticPr fontId="64" type="noConversion"/>
  </si>
  <si>
    <t>满意度指标</t>
    <phoneticPr fontId="64" type="noConversion"/>
  </si>
  <si>
    <t>贯彻执行国家、省州关于旅游业的法规和方针政策，培育和完善国内旅游市场；抓好旅游区和其他重点项目建设。对全县范围内经营旅游业务的单位进行行业管理，根据县委、县政府及单位总体规划，做好全县3年旅游宣传和促销任务。实现预计接待游客256.9万人次，旅游社会总收入22亿元，发放旅游宣传册2200册，上传微信公众平台信息每月最少4条，推送抖音每月最少4条。开发旅游产品1000件。参加对外宣传促销2次，组织节庆宣传活动5次，如 香格里拉维西兰花节、永春乡传统情人节、摸鱼节、攀天阁 黑谷文化节、塔城丰收文化旅游节等</t>
    <phoneticPr fontId="64" type="noConversion"/>
  </si>
  <si>
    <t>在全县推广地膜栽培，增加粮食生产，促进农民的积极性，推广动物良种改良及冻精改良，引进优良品种，实现农民增收，农业增效。</t>
  </si>
  <si>
    <t>为从事农牧科技事业发展，需要新品种新技术的引进，科技人员外出试验，各种项目实施都需一定的补助资金，它是实施科技计划项目的重要资金来源，科技三项费对于对于开发新品对于对于开发新产品，推动生产力发展有着十分重要的作用。</t>
  </si>
  <si>
    <t>为进一步推进我县政策农业保险工作，完善政策性农业保险制度，切实增强农牧业抗御自然灾害的能力，保障农业农村经济持续稳步发展。</t>
    <phoneticPr fontId="64" type="noConversion"/>
  </si>
  <si>
    <t>对农业发展贡献突出的单位进行奖励，促进农民增收，农业增效,引进农作物新品种，对动物品种进行改良，促进农牧业发展。</t>
  </si>
  <si>
    <t>根据发生重大动物疫病的性质、涉及范围和危害程度，对发生疫情疫病的地区进行有效的应急处置，预防疫病的扩散及动物疫病控制。</t>
    <phoneticPr fontId="64" type="noConversion"/>
  </si>
  <si>
    <t>组建40人专业扑火队伍。全县范围内开展森林防火宣传、预防与扑救工作。近年来国家对森林防火工作的高度重视，致使各级财政加大了森林防火经费的投入，我单位强化森林防火责任落实，建立健全责任体系，加强宣传教育，加大督查力度，严管野外火源，科学处置火情，加强值班调度，有效维护了全县生态安全。通过狠抓森林防火各项措施的落实，无重特大森林火灾、无人员伤亡事故发生。各项指标都在省、州下达的控制指标内。</t>
  </si>
  <si>
    <t xml:space="preserve">为全面贯彻《中国农村扶贫开发纲要(2011-2020》和《中共中央国务院关于打赢脱贫攻坚战的决定》（中发〔2015〕34号关于“利用生态补偿和生态保护工程资金使当地有劳动能力的部分人口转为护林员等生态保护人员”的精神，根据国家和省相关要求，于2016年11月起开展项目实施工作。		_x000D_
</t>
  </si>
  <si>
    <t>为全面贯彻《中国农村扶贫开发纲要(2011-2020》和《中共中央国务院关于打赢脱贫攻坚战的决定》（中发〔2015〕34号关于“利用生态补偿和生态保护工程资金使当地有劳动能力的部分人口转为护林员等生态保护人员”的精神，根据国家和省相关要求，于2016年11月起开展项目实施工作。</t>
  </si>
  <si>
    <t>历年来，我单位外出业务工资始作为穿着水务局的工作重心，防汛工作、水政监察工作、水利建设工作等等都离不开工作人员的辛劳付出。近年来，我局在防汛抗旱、水利工程建设、水环境保护与综合治理方面加大投入力度，无论从人力、物力方面都大大超过以前年度。按照云财综（2009）163号文件规定，我局每年所征收的水资源费可按一定比例返还我局，为确保今后全县水利工作的顺利开展，特申请将水资源费纳入年初预算。</t>
  </si>
  <si>
    <t>继续建设和完善以保障全市社会经济发展和人民生命财产安全为宗旨的防洪除涝工程体系，坚持以科学发展观为指导推进可持续发展战略，统筹兼顾流域、区域、城市之间的关系。按照 “上蓄、中防、下疏”的防洪原则在永春河、腊普河流域上游建设、加固犁地坪、拉多阁防洪水库，在中游完善堤防建设，下游对河道进行疏浚确保洪水出路。搞好涝区建设，合理布置排水河道和山洪泥石流沟的治理，提高外排能力。坚持以人为本，建立健全地质灾害防治体系，提高地质灾害预报预警能力和防治水平。加强维西县防洪除涝减灾非工程措施的研究和建设，建设适应现代水利的现代化工程管理体系，提高工程控制运用调度的系统化水平。以防汛抗旱指挥系统建设为中心，提高信息采集和监测水平，提高整体防洪除涝的支持能力；深入研究洪水风险管理，由控制洪水向管理洪水转变；建立应急响应机制，适应新时期减灾体系建设新要求。</t>
    <phoneticPr fontId="64" type="noConversion"/>
  </si>
  <si>
    <t>认真贯彻落实党中央、国务院和省委、省政府的重大决策部署，结合我县实际，狠抓河长制组织责任体系、制度措施体系等建设，确保了县、乡（镇）两级工作方案到位、三级组织体系和责任落实到位，相关制度和政策措施落实到位，监督监管和考核评估到位“四个到位”，全面建立了县、乡（镇）、村（社区）三级河长体系，基本构建了责任明确、协调有序、监管严格、保障有力的河湖库渠管理机制，使河流、湖库、渠道都有了“河长”，在河湖库渠岸线明显位置已全部竖立河长制公示牌，全面建立河长制工作目标。</t>
  </si>
  <si>
    <t xml:space="preserve">目标明确。总体目标是：最大限度发现、治疗艾滋病病毒感染者和病人，有效控制性传播，继续减少注射吸毒传播，消除输血传播和母婴传播，降低艾滋病新发感染率和艾滋病病死率、减少对受艾滋病影响人群的歧视、提高感染者和病人生存质量。到2021年底, 力争实现联合国艾滋病规划署提出的“三个90％”的目标。_x000D_
</t>
  </si>
  <si>
    <t>目标明确。总体目标是：为进一步提高基层医疗机构高级专业技术人员生活待遇，稳定医生队伍，推动优秀人才向基层流动。通过拴心留人政策的实施，使我县基层医疗卫生机构的卫生事业得到了稳固的发展，使卫生技术人才队伍的结构，素质得到了人民群众的认可，成为我县的健康扶贫工作坚强的人才。</t>
  </si>
  <si>
    <t xml:space="preserve">"目标明确。总体目标是：最大限度发现、治疗艾滋病病毒感染者和病人，有效控制性传播，继续减少注射吸毒传播，消除输血传播和母婴传播，降低艾滋病新发感染率和艾滋病病死率、减少对受艾滋病影响人群的歧视、提高感染者和病人生存质量。到2021年底, 力争实现联合国艾滋病规划署提出的“三个90％”的目标。
</t>
    <phoneticPr fontId="64" type="noConversion"/>
  </si>
  <si>
    <t>开展辖区内从业人员预防性健康体检工作，按要求发放健康证，保障服务行业健康有序发展；创造良好的食品和公共场所卫生条件，减少疾病通过餐饮、公共服务行业对社会人群带来的健康危害，预防疾病的传播，保护广大人民群众身体健康。预防性体检需要采购体检表、告知书、健康证卡片、甲肝戊肝检测材料、X光透视材料、打印设备等耗材；保证辖区内人民饮水安全，?完成农村安全饮用水及城市饮用水枯水期、丰水期及学校饮用水样品的监测工作；认真贯彻落实《疫苗流通和预防接种管理条例》，积极开展国家扩大免疫规划项目工作，加强冷链运转、疫苗及生物制品的管理，加快GAVI项目实施，提高乙肝疫苗首针及时接种率；按质按量完成上级部门的工作任务要求、配合相关部门做好相关检测工作，在医院消毒检测、尿碘检测、盐碘检测、疫苗效价检测等过程中需要采购检测专用材料。</t>
  </si>
  <si>
    <t>城乡居民基本养老保险坚持从实际出发，按照“保基本、全覆盖、有弹性、可持续”的原则，坚持权利与义务相对应、政府主导推动与居民参加相结合、保障水平与经济社会发展水平相适应，与家庭养老、社会救助、社会福利、抚恤优待等社会保障措施相配套，与城镇职工基本养老保险制度相衔接，不断完善覆盖城乡居民的社会养老保障体系。</t>
    <phoneticPr fontId="64" type="noConversion"/>
  </si>
  <si>
    <t>项目遵循惠民生、保基本、有重点、可持续的原则，综合运用业务奖励、费用补贴、打款贴息、以奖代补等方式，引导地方各级人民政府、金融机构以及社会资金支持普惠金融发展，促进政府和社会资本合作弥补市场失灵，保障农民、小伟企业、城镇低收入人群等普惠金融重点服务对象的基础金融服务可持性和适用性。</t>
    <phoneticPr fontId="64" type="noConversion"/>
  </si>
  <si>
    <t>根据《维西傈僳族自治县人民政府办公室关于印发维西傈僳族自治县新型农村社会养老保险试点实施方案的通知》规定，进一步完善我县农村社会保障体系，逐步缩小城乡差距，实现农村“老有所养”的社会目标。</t>
    <phoneticPr fontId="64" type="noConversion"/>
  </si>
  <si>
    <t>不断加大动态管理力度,“低保对象”做到“有进有出”、居民最低生活保障的标准“能升能降”。因户籍注销、已故、家庭收入和财产收入明显超出文件规定的，作了退保及停发处理。</t>
  </si>
  <si>
    <t>根据《迪庆州财政局、迪庆州民政局关于转发云南省困难群众基本生活救助补助资金管理办法的通知》（迪财社[2015]132号）文件要求，强化低保资金管理及使用。资金发放必须做到按月、足额发放、社会化发放、不得现金发放；必须张榜公布、接受社会监督，切实做到对象公开、金额公开。各乡镇领导对资金的使用上要认真审核，严格把关、跟踪检查、层层落实，杜绝非正常情况的发生。对贪污、截留、挤占、挪用、骗取低保金行为的要严肃查处。若在资金发放过程中，出现问题由各乡（镇）自行负责。</t>
    <phoneticPr fontId="64" type="noConversion"/>
  </si>
  <si>
    <t>对照国家脱贫攻坚要求，保持政策稳定性和连续性，狠抓政策落地见效，解决存在的突出问题。聚焦深度贫困地区、特殊贫困群体和“两不愁、三保障”中医疗保障薄弱环节，用好中央财政提高深度贫困地区农村贫困人口医疗保障水平补助资金，提升资金使用效益，增强医疗救助托底保障功能。健全医保扶贫机制，统筹推进医保扶贫数据归口管理，加强医保扶贫运行分析。严格按照现有支付范围和既定标准保障到位，准确掌握各类兜底保障形式，结合待遇调整和新增资金投入，平稳纳入现行制度框架，防止“福利陷阱”和“待遇悬崖”问题。同时促进乡村振兴战略实施，建立防范和化解因病致贫、因病返贫的长效机制。稳步提高全县城乡医疗保障水平，实现基金收支平衡，巩固参保率，确保城乡居民基本医疗保险工作顺利实施，确保城乡居民基本医疗保险财政补助资金安全平稳运行。</t>
  </si>
  <si>
    <t xml:space="preserve">1.及时传达学习贯彻落实中央、国务院和省、州、县委、政府重要会议精神、重大决策部署，推进县委、县政府各项决策部署全面贯彻落实。
2.落实中央、省委、州委和县委重大决策部署，认真制定贯彻落实的工作方案，明确负责领导、工作时限、工作要求，层层落实目标任务。
3.认真办理中央、省委、州委和县委领导批办、交办的事项。
4.落实好县十三次党代会、县委全会和2019年《县政府工作报告》明确的任务，根据县委下发的立项督查通知，完成好县委办的各项工作任务。
5.做好全县重要信息的收集、整理、编辑和报送工作，向省委办公厅、州委办公室报送我县各类重要信息不少于200条。
6.对十三次党代会、县委全会、县委工作会议、县委常委会议等重要决定事项、重要工作任务进行分解立项督查，督办率达100%；做好省州县委领导批示件的督办工作，确保交办率、催办率达100%；做好州委交办的立项督查件报告的起草上报工作，完成率达100%。
</t>
    <phoneticPr fontId="64" type="noConversion"/>
  </si>
  <si>
    <t>围绕工作大局,强化县委办"三服务”的职能,促进乡镇各部门打赢高半山区脱贫攻坚和贫困群众观念转变”两场战役”,用好帮扶力量和激发内生动力”两股力量”, 抓实基础建设、产业发展、招商引企、教育培训、党建引领”五项工作”,实现贫困群众住上好房子、过上好生活、养成好习惯、形成好风气”四好目标” .</t>
  </si>
  <si>
    <t>2016年国务院建设发布了国家企业信用信息公示系统，要求各部门接入电子政务外网工作纳入商事制度改革内容牵头负责协调专线接入工作。实现政务交易平台、电子政务、工商专网形成全州企业信用信息一张网。</t>
    <phoneticPr fontId="64" type="noConversion"/>
  </si>
  <si>
    <t>根据《维西傈僳族自治县党政机关公务接待管理实施细则》接待到我县视察、指导、检查和考察的中央及国家部委办局、本省国家机关副厅以上领导以及州级四套班子领导；到我县调查研究、检查指导工作的省级领导和曾经担任过省领导及本州领导现已退位的；解放军及武警部队福师级以上干部到我县考察需由地方安排的省外道我县考察调研、经济交往和从事其他公务活动的领导干部；友邻地区前来我县参观、考察、调研和从事其他公务活动的领导干部；道我县采访、宣传报道的国际国内重要新闻媒体记者和道我县投资、代表扶贫援助地区、单位到我县开展扶贫工作的团组；由县委、县政府承办或协办的重大活动、经县委、政府主要领导同意后、按专项接待程序办理。我办严格按照接待预算方案执行，做到“厉行节约、反对浪费”，做到接待规格不超标、私客不公请，专款专用、精打细算，从简，从严、从细搞好接待工作，既节俭了开支，又让来宾满意，为宣传维西起到了积极的作用。</t>
    <phoneticPr fontId="64" type="noConversion"/>
  </si>
  <si>
    <t xml:space="preserve">1.精文减会，提高办文办会质量。严格会议管理，进一步精简政府系统各类会议，大力提倡开短会、开小会。建立《县政府公文质量测评办法(试行)》，按季度通报报送县政府的公文质量测评结果及典型问题。对基层公文处理和报送加强指导，对重要、紧急公文提前介入，对疑难公文主动帮助沟通协调，不断提高公文处理质量。
2.完善机制，提升应急管理水平。推进应急管理规范化、标准化建设。借助“互联网+政务服务”优化全县应急指挥平台功能，全面完成县政府应急指挥平台建设。继续做好应急预案编修，完善突发事件预警信息综合发布系统。加强应急救援队伍建设，积极组织开展应急培训和演练。
3.节能增效，规范机关事务管理。以建设节约型机关为主线，建立完善机关资产管理、办公用房管理、公务用车改革管理、后勤服务管理、资源能源节约管理等机关事务管理制度标准体系，依法开展县级机关办公用房、公务用车、国有资产等管理，为县级机关高效有序运转提供有力保障。
</t>
    <phoneticPr fontId="64" type="noConversion"/>
  </si>
  <si>
    <t>（一）组织开展维西县辖区公安交通管理工作　　（1）、制定辖区公安交通管理工作计划和方案；　　（2）、协调解决辖区公安交通管理工作中的重要问题；　　（3）、向当地公安机关和上级主管部门报告公安交通管理工作的有关情况；　　（二）负责开展交通管理各项业务工作　　（1）、上路执勤执法、巡查，查处各类道路交通违法行为，维护道路交通秩序；　　（2）、开展交通安全宣传教育；　　（3）、参与城乡道路建设规划，规范辖区道路交通标志、交通标线，保证辖区内道路交通安全、有序、畅通；　　（4）、配合有关部门排查治理交通事故多发和安全隐患点段，并向政府提出排查情况及治理建议；（5）、负责拟定交通事故预防工作措施，并具体协调、组织实施；(6)、推广道路交通管理社会化管理工作（7）、依法处理交通事故，对交通事故进行现场勘查、调查取证、事故认定和损害赔偿调解。对涉嫌交通肇事犯罪的，依法移送起诉；　　（8）、全力侦破交通肇事逃逸案件；　　（9）、负责辖区内“五种”车辆车驾管业务；（10）、负责实施交通安全警卫和特勤任务。</t>
    <phoneticPr fontId="64" type="noConversion"/>
  </si>
  <si>
    <t>定向对在档困难职工家庭予以生活救助、医疗救助及就学救助。同时对非在档职工因灾、因病造成家庭困难的予以临时性救助。对我县内的省部级及以上困难劳模及先进工作者予以生活、医疗救助。力争做好党和职工群众联系的纽带和桥梁，全年预计慰问困难职工、大病职工、单亲女职工、困难劳模、困难党员、金秋助学户、挂钩村困难群众70人次。切实为因病、因灾、因学致困的困难职工家庭分忧，为他们带去党和政府的帮助预计全年帮扶各类困难职工70余人次。</t>
    <phoneticPr fontId="64" type="noConversion"/>
  </si>
  <si>
    <t>预计完成不少于3轮巡察，对不少于20个单位和10个行政村（社区）党组织进行巡察，加强反腐倡廉宣传教育和信息工作，深入开展党性党风党纪教育；强化作风整治。深入开展中央八项规定精神“回头看”、“六个严禁”等各项专项整治工作。</t>
  </si>
  <si>
    <t>在全县建设82个服务型党组织综合平台即为民服务中心（站点），分别各租用移动、电信两家公司农村互联网宽带专线光缆82条，共计164条，实现村级网络全覆盖。</t>
  </si>
  <si>
    <t>在维西县永春、攀天阁、塔城、白济汛、中路、维登、康普、叶枝、巴迪共9个乡镇的508个重点部位布点、立杆安装视频监控摄像头，每年支付移动公司198万元租赁费。25万元达摩祖师洞监控费租赁费，7余万元电费并保障运行正常。</t>
    <phoneticPr fontId="64" type="noConversion"/>
  </si>
  <si>
    <t>为保障城市视频监控系统二期：前端高清摄像头436个，23套抓拍系统，其中包括12套红绿灯系统、9套违停系统、2套逆行系统和14套进出城卡口及27套微卡口。以及指挥中心调度平台及大屏的正常运转。</t>
    <phoneticPr fontId="64" type="noConversion"/>
  </si>
  <si>
    <t>在2020年认真学习法律援助相关知识，更好的帮助社会弱势群体实现基本权利，为弱势群体提供或减免法律服务所必需的支出，克服他们在各种法律活动中的劣势，平等地享受各种法律赋予的权利，理直气壮地对抗各种侵害，从而有效维护自身的合法权益，最终起到维护社会的正义和法律的权威，最后在最大限度内实现人对正义、自由和平等的愿望。预计完成法律援助案件200件，资金支出10万元。</t>
    <phoneticPr fontId="64" type="noConversion"/>
  </si>
  <si>
    <t>在2020年中，建立完善矛盾纠纷排查调处机制，全面推行“‘4+1”工作模式，聚集劳资、医疗、征地拆迁、民间融资借贷等重点领域，扎实开展矛盾纠纷化解，及时将矛盾纠纷解决在基层、消除在萌芽状态，预计完成人民调解案件不少于1800件。</t>
    <phoneticPr fontId="64" type="noConversion"/>
  </si>
  <si>
    <t>深入贯彻中央“有黑扫黑、无黑除恶、无恶治乱”的工作方针，用三年时间，实现黑恶势力违法犯罪特别是农村涉黑涉恶问题得到根本遏制，涉黑涉恶治安乱点得到全面整治，重点行业、重点领域管理得到明显加强；人民群众获得感、幸福感、安全感明显上升；黑恶势力保护伞的以铲除，基层组织建设环境明显优化；基层社会治理能力明显提升；涉黑涉恶违法犯罪防范打击长效机制更加健全。</t>
  </si>
  <si>
    <t>按照“属地管理、分级负责、无缝对接、全面覆盖、职责到人”的原则，以政府为职责主体，在全面建横向到边、众向到底的网格化情报信息收集体系的基础上，不断透过体系的建立和实施，推动情报信息收集监管关口前移，实现社会管理动态掌握全方位、全覆盖、不留死角、不留盲区、不留隐患，达到社会和谐稳定、人民安居乐业的大号环境。</t>
    <phoneticPr fontId="64" type="noConversion"/>
  </si>
  <si>
    <t>从2017年起，我委所有财政性资金、专项资金全部纳入绩效管理的范围。在使用各项资金时严格按照有关规章制度和工作流程，按照事前设定目标，事中跟踪监控目标实现过程，事后评价目标完成情况的科学可行的原则，保证各项财政资金使用安全、高效。年终时对财政资金的拨付、分配、使用和管理情况、建设进度以及资金使用效率等情况进行了全面综合评价，形成了项目整体支出绩效和专项资金绩效自评报告，接受社会监督。</t>
  </si>
  <si>
    <t>按照州委州政府统一部署和要求，维西县加强领导，精心组织，从全县社会和谐、经济发展大局出发，始终紧紧围绕县委中心工作，以习近平新时代中国特色社会主义思想和中央新时期治藏方略为指导为指导，深入贯彻落实习近平总书记系列重要讲话和在四川成都脱贫攻坚工作座谈会上的重要讲话精神，以学习贯彻落实党的十九大及十九届一中、二中、三中全会，省第十次党代会、州第八次党代会、县第十三次党代会和县委十三届三次全会精神为主线，以促脱贫、保稳定为主题，以深度贫困地区脱贫攻坚八大工程为抓手，紧紧围绕“抓宣传教育、抓维护社会稳定、抓精准扶贫”三项任务开展活动，大力开展“四美”评比创建，努力实现动力得激发、脱贫见成效、环境更优美、社会更和谐稳定的目标，有序推进了“千名干部下基层促脱贫保稳定”活动，取得了较好的成效。</t>
  </si>
  <si>
    <t>认真贯彻党的十九大、十九届二中全会、中央经济工作会议，州委八届四次全体会议、县委十三届三次全体会议和省州审计工作会议精神，全面落实省委、省政府《关于完善审计制度若干重大问题的实施意见》及相关配套文件精神，坚持以扶贫攻坚审计为统领，紧紧围绕县委增强“四个意识”，坚定“四个自信”始终拥护核心，坚决用脱贫攻坚统领社会经济发展全局的总体要求，突出对扶贫攻坚、财政预算执行、民生资金、生态资源环保审计，继续对重大政策措施、重大投资项目、重点专项资金和群众关心的重点领域开展跟踪审计。坚持问题导向，充分发挥审计监督作用。坚持稳中求进工作基调，坚持新发展理念，突出审计重点，深化审计管理体制改革，持续推进审计全覆盖，为促进维西经济平稳健康发展做出应有贡献。</t>
  </si>
  <si>
    <t xml:space="preserve">中共中央政治局2014年6月30日召开会议，审议通过了《深化财税体制改革总体方案》等方案。中共中央总书记习近平主持会议。新一轮财税体制改革2016年基本完成重点工作和任务，2020年基本建立现代财政制度。 财政部门作为党政施行国家政策和调控经济目标、提供基本服务的职能部门，做好向上衔接，积极争取上级政策和资金扶持是我局义不容辞的工作。
深化财税体制改革的目标是建立统一完善、法制规范、公开透明、运行高效，有利于优化资源配置、维护市场统一、促进社会公平、实现国家长治久安的可持续的现代财政制度
</t>
    <phoneticPr fontId="64" type="noConversion"/>
  </si>
  <si>
    <t xml:space="preserve">党的十八大强调，要加强和创新社会管理，改进政府提供公共服务方式。新一届国务院对进一步转变政府职能、改善公共服务作出重大部署，明确要求在公共服务领域更多利用社会力量，加大政府购买服务力度。由于“金财工程“及财政各类改革的实施，我局已建设完成财政一体化平台，并已投入使用，同时在一体化平台上开发了国库电子支付模块、部门预算模块、内控报告等模块，所有模块及一体化平台每年都需支出大量的服务费保证其正常运转，此项业务必须依托相关中介机构来完成。国家加大对扶贫资金的投入，从2017年起加大了对扶贫资金的检查力度。根据《扶贫资金管理办法》及相关要求，2018年仍然要加强对扶贫资金的监管，此项工作必须依托有资质的中介机构来完成。
</t>
    <phoneticPr fontId="64" type="noConversion"/>
  </si>
  <si>
    <t>2020年是人口普查的实施之年，普查“三落实”（普查经费，普查员，普查场地）；两员选调（普查员，普查指导员）；普查培训；普查宣传；普查小区划分；普查试点；普查入户登记等大量的准备工作和普查工作要2020年中进行，需要动用大量的人力，物力，财力。</t>
  </si>
  <si>
    <t>推进经营类事业单位依法转制为自主经营、自负盈亏、平等竞争、自我发展的市场主体，建立产权清晰、权责明确、政企分开、管理科学的现代企业制度。</t>
    <phoneticPr fontId="64" type="noConversion"/>
  </si>
  <si>
    <t>住户调查的主要目的是为了通过对居民家庭收入的调查，准确了解居民收入支出状况，掌握详细的居民人口、就业、居住和社区环境变化。按时、按质完成调查额任务，提供及时、高效、真实的统计数据，增加电子及账户比例，加强统计工作宣传力度。</t>
    <phoneticPr fontId="64" type="noConversion"/>
  </si>
  <si>
    <t>目标1：构建完善调查方法和结构体系。
目标2：为党委政府提供数据决策依据。
目标3：完成党委政府交办的各项调查任务。</t>
    <phoneticPr fontId="64" type="noConversion"/>
  </si>
  <si>
    <t>保持行政中心日常工作正常开展和运转、维修、维护行政中心网管水电等资金保障。项目以科学发展观为指导，紧紧围绕县委、政府的工作目标，结合《云南省机关事务管理条例》，秉承“管理科学化、保障合法化、服务社会化”原则，坚持“为领导服务、为机关服务、为干部职工服务”，积极开展“廉洁、勤政、求真、务实、高效、优质”的县级机关事务管理新局面，为机关的高效运作作出应有的努力。</t>
    <phoneticPr fontId="64" type="noConversion"/>
  </si>
  <si>
    <t>为规范公车改革后保留车辆及平台车辆使用管理，降低运营成本，保障公务出行。根据中央车改办有关要求及省委办公厅、省政府相关规定，结合“全省一张网”公务用车服务平台的要求。我县于2019年9月开始建设公务用车综合保障服务平台，为实现公务用车配备使用统一监督管库，做好平台车辆及平台驾驶员调度工作；平台车辆日常保养、维护工作；平台车辆基础信息维护及使用信息录入工作；平台车辆运行经费统计工作；办理平台车辆违章、检审工作。对平台车辆信息实行信息化、数据化、科学化管理，保障公务用车数据的规范性、合理性、安全性。</t>
    <phoneticPr fontId="64" type="noConversion"/>
  </si>
  <si>
    <t>按照我县税收收入中有关房地产开发产生的税收收入， 按相关政策将10%用于保障性住房方面支出，用于保障性住房相关方面支出</t>
  </si>
  <si>
    <t>根据残疾人保障金收缴情况，安排残疾人保障金支出,用于保障残疾人的基本权益,提高残疾人生活条件,保障残疾人就医就业,改善残疾人住房</t>
    <phoneticPr fontId="64" type="noConversion"/>
  </si>
  <si>
    <t>根据2020年本级教育费附加收入情况，以及教育附加管理相关规定，预留安排资金用于安排教育部门教育附附加支出，用于农村校舍建设及设备购置。</t>
  </si>
  <si>
    <t>交通基础设施450万元，市政、保障性安居、两污设施500万元，水利设施160万元、教育基础设施80万元，旅游基础设施140万元，物流基础设施20万元，通用机场项目前期120万元，地质灾害防治工程80万元，“十四五”规划、其他前期项目380万元，环境综合治理项目50万元，卫生基础设施20万元。</t>
    <phoneticPr fontId="64" type="noConversion"/>
  </si>
  <si>
    <t>根据2019年森林植被恢复费收入情况，按照森林植被恢复费管理办法相关规定，将2019年森林植被恢复费收入安排用于植树造林，达到保护生态环境，改善人居环境的效果</t>
    <phoneticPr fontId="64" type="noConversion"/>
  </si>
  <si>
    <t>保障2020年全县职工身体健康，使全县干部职能更好投入工作，根据下级财政下达我县转移支付情况，组织全县干部职工每年进行体检一次，</t>
    <phoneticPr fontId="64" type="noConversion"/>
  </si>
  <si>
    <t>根据本级捐赠款收入情况，以及捐赠单位捐赠意向,将资金安排被捐赠资金,保证捐赠资金发挥应有效益,保证项目顺利实施。</t>
    <phoneticPr fontId="64" type="noConversion"/>
  </si>
  <si>
    <t>按照政府住房基金实际收入情况，预留资金用于安排保障性住房支出，用于保障性住房相关支出， 以保证我县保障性住房在使用过程中发生相关费用。</t>
  </si>
  <si>
    <t>各分局要积极配合县局统一组织的减税降费和纳税服务工作，从实际出发，因地制宜，紧紧围绕“始于纳税人需求，基于纳税人满意，终于纳税人遵从”的这一工作主线，正确处理好严格执法、强化管理和优化服务三者之间的关系，把服务好纳税人缴费人放在更加突出的位置，多渠道收集、分析、响应纳税人缴费人需求，主动接受纳税人缴费人的监督评价，及时处理纳税人缴费人服务投诉，建设征缴和谐的税费征缴环境</t>
  </si>
  <si>
    <t xml:space="preserve">     坚持“以人为本”，做好各项保障工作，以确保各项税费工作能够顺利进行。遵循为“为机关服务、为基层服务、为税收服务”的宗旨,认真履行管理、保障、服务的职能,树立“后勤工作无小事”的理念,按照“提高效率、优化服务,保障有力”的工作要求开展服务工作。</t>
  </si>
  <si>
    <t>根据债券资金管理相关规定，以及我县政府债券贷款实际，每年安排应付债券利息，用于归还政府债券利息，以保证我县我县政府债券利息能按时归还。</t>
    <phoneticPr fontId="64" type="noConversion"/>
  </si>
  <si>
    <t>为发展西部地区基础教育，保证我县教育综合改革顺利推进，向世界银行贷款用于保障我县发展教育事业，稳步推进 我县中小学校建设项目。</t>
  </si>
  <si>
    <t>维西县供排水公司污水处理厂属国控废水类企业，污水处理厂位于维西县保和镇打抢坝，占地20余亩，污水处理厂采用间歇式循环延时曝气活性污泥法（ICEAS）工，设计日处理规模8000立方米，远期处理能力预计达到1.5万吨/日。近期污水处理厂服务人口3.8万人,远期预计服务人口达7.5万人。2020年除设备正常的维修、保养外，需要更换输配电线路，维修更换旋流沉砂池风机、搅拌器。更换老化及磨损部件，全年需要资金80.00万元（捌拾万元整）</t>
    <phoneticPr fontId="64" type="noConversion"/>
  </si>
  <si>
    <t>粮油市场部总公司每年要储备200万公斤的储备粮，主要是稻谷150万元公斤，每年轮换三分之一50万元公斤，玉米储备50万元公斤，每年轮换三分之一17万元公斤的任务。</t>
  </si>
  <si>
    <t>为保持公路经常处于完好状态，防止其使用质量下降，并向公路使用者提供良好的服务所进行的维护。公路建成通车后，因承受车轮的磨损和冲击，受到暴雨、洪水、风沙、冰雪、日晒、冰融等自然力的侵蚀和风化，以及人为的破坏和修建时遗留的某些缺陷，公路使用质量会逐渐降低。因此公路建成通车后必须采取养护维修措施，并不断进行更新改善。为加强和规范农村公路养护管理工作，促进农村公路可持续发展。州市人民政府通过公共财政预算配套养护资金不低于省级补助资金的30%（三类县）</t>
    <phoneticPr fontId="64" type="noConversion"/>
  </si>
  <si>
    <t>1、市政公用设施的维护及时，（包括对城市的道路、桥涵、排水、防洪堤坝、公共污水处理等市政工程设施，园林、苗圃、公共绿地等园林绿化设施，公共厕所、清运垃圾、街道洒水、扫雪等公共环境卫生设施，城市路灯等公共设施，城市公共环境保护设施，城市交通管理设施，公共消防设施的维护以及城市园林界内文物的维护补助）。2、城市路灯电费缴费及时，不能有因欠费而停电情况；3、环卫保洁工作每日有序进行，无市民投诉情况。3、垃圾场雨污分离、磅秤安装维修、排气孔改造等均及时得到处理，对市民无造成任何影响。</t>
  </si>
  <si>
    <t>建设三江植物园，租用保和镇老好村林地2500亩。三江植物园的开工建设对三江区域内珍稀濒危植物及其环境的保育具有重要意义。该项目建成后，不仅可以有效改善当地的生态环境，而且将成为我县集科学研究、科普教育、休闲为一体的重要场所。项目区蓄水供水灌溉工程已通过竣工，并投入使用。三级园路、亭台、小品工程已竣工。园区共种植31种7959株绿化苗木。管理服务区（门禁系统），宣教中心、停车场、大门及景观绿化、观赏植物保护区及一级园路工程等工程已完工并投入使用。</t>
    <phoneticPr fontId="64" type="noConversion"/>
  </si>
  <si>
    <t>6-2  2020年维西县重大政策和重点项目绩效目标表</t>
    <phoneticPr fontId="64" type="noConversion"/>
  </si>
  <si>
    <t xml:space="preserve">      维西县旅游宣传发展经费</t>
    <phoneticPr fontId="64" type="noConversion"/>
  </si>
  <si>
    <t>1、旅游宣传工作。①进行2020维西县文化和旅游局维西非物质文化遗产重庆宣传展示暨维西旅游精品线路推介。②进行2020维西县非物质文化遗产上海宣传展示暨维西黑谷节旅游推介。③进行《三江并流腹地 香格里拉之心 ——维西》暨维西旅游指南编写。④组织节庆宣传活动5次：香格里拉维西兰花节、永春乡传统情人节、摸鱼节、攀天阁 黑谷文化节、塔城丰收文化旅游节。
2、旅游宣传册制作2000册。
3、在香格里拉飞机场旁进行一块大型宣传广告牌的投放。
4、抖音及微信公众号正常运营、慢直播正常推送。</t>
    <phoneticPr fontId="64" type="noConversion"/>
  </si>
  <si>
    <t>预算资金（单位：万元）</t>
    <phoneticPr fontId="64" type="noConversion"/>
  </si>
  <si>
    <t>200</t>
    <phoneticPr fontId="64" type="noConversion"/>
  </si>
  <si>
    <t>以旅游公共服务、旅游治理机制体制改革创新、旅游产业融合等为主要抓手，按照《维西县旅游产业发展五年行动计划（2016-2020年）（草案）》（维政发〔2017〕73号）文件精神，以打造独具特色的健康生活旅游目的地和文化旅游县为目标，坚持政府引导与市场运作相结合，以优化产业结构为主线，进一步解放思想，深化体制改革，转变发展方式，实施项目带动，完善配套设施，打造特色精品，健全产业体系，促进产业融合，拓展客源市场，把旅游业培育成为维西经济发展新的主导产业和人民群众更加满意的现代服务业。紧紧围绕打造“世界的香格里拉”永久品牌，牢固树立“创新、协调、绿色、开放、共享”五大发展理念，以跨越发展和长治久安为使命，以“一区一兵一中心”的新定位为动力，依托“三江并流世界自然遗产旅游经济带”、“金沙江、澜沧江高原河谷民族风情旅游经济带”，结合维西资源实际，科学规划、合理布局、全力推进，倾力打造自驾体验、徒步探秘、康体养生、乡村民俗、文化体验及休闲度假为一体的旅游产品，从而充实香格里拉旅游内容，做特维西、做畅环线,把维西打造成为“代表香格里拉旅游新方向的旅游目的地”。</t>
  </si>
  <si>
    <t>维西县旅游宣传发展项目</t>
    <phoneticPr fontId="64" type="noConversion"/>
  </si>
  <si>
    <t>维西傈僳族自治县旅游业发展“十三·五规划及2025年远景目标纲要</t>
    <phoneticPr fontId="64" type="noConversion"/>
  </si>
  <si>
    <t>1、旅游宣传工作。①进行2020维西县文化和旅游局维西非物质文化遗产重庆宣传展示暨维西旅游精品线路推介。②进行2020维西县非物质文化遗产上海宣传展示暨维西黑谷节旅游推介。③进行《三江并流腹地 香格里拉之心 ——维西》暨维西旅游指南编写。④组织节庆宣传活动5次：香格里拉维西兰花节、永春乡传统情人节、摸鱼节、攀天阁 黑谷文化节、塔城丰收文化旅游节。
2、旅游宣传册制作2000册。
3、在香格里拉飞机场旁进行一块大型宣传广告牌的投放。
4、抖音及微信公众号正常运营、慢直播正常推送。</t>
    <phoneticPr fontId="64" type="noConversion"/>
  </si>
  <si>
    <t>100</t>
    <phoneticPr fontId="64" type="noConversion"/>
  </si>
  <si>
    <t>做好森林防火宣传，火灾预防与扑救工作，发放专业扑火队人员工资及缴纳五险。组建40人专业扑火队伍。全县范围内开展森林防火宣传、预防与扑救工作。近年来国家对森林防火工作的高度重视，致使各级财政加大了森林防火经费的投入，我单位强化森林防火责任落实，建立健全责任体系，加强宣传教育，加大督查力度，严管野外火源，科学处置火情，加强值班调度，有效维护了全县生态安全。通过狠抓森林防火各项措施的落实，无重特大森林火灾、无人员伤亡事故发生。各项指标都在省、州下达的控制指标内。</t>
  </si>
  <si>
    <t>做好森林防火宣传，火灾预防与扑救工作，发放专业扑火队人员工资及缴纳五险。组建40人专业扑火队伍。全县范围内开展森林防火宣传、预防与扑救工作。近年来国家对森林防火工作的高度重视，致使各级财政加大了森林防火经费的投入，我单位强化森林防火责任落实，建立健全责任体系，加强宣传教育，加大督查力度，严管野外火源，科学处置火情，加强值班调度，有效维护了全县生态安全。通过狠抓森林防火各项措施的落实，无重特大森林火灾、无人员伤亡事故发生。各项指标都在省、州下达的控制指标内。</t>
    <phoneticPr fontId="64" type="noConversion"/>
  </si>
  <si>
    <t>维西县人民政府十六届第6次常务会议纪要</t>
  </si>
  <si>
    <t>文化旅游局自行实施</t>
    <phoneticPr fontId="64" type="noConversion"/>
  </si>
  <si>
    <t>林业和草原局组织实施</t>
    <phoneticPr fontId="64" type="noConversion"/>
  </si>
  <si>
    <t>9921</t>
    <phoneticPr fontId="64" type="noConversion"/>
  </si>
  <si>
    <t>生态护林员补助项目</t>
    <phoneticPr fontId="64" type="noConversion"/>
  </si>
  <si>
    <t>专业扑火队建设项目</t>
    <phoneticPr fontId="64" type="noConversion"/>
  </si>
  <si>
    <t xml:space="preserve">为全面贯彻《中国农村扶贫开发纲要(2011-2020》和《中共中央国务院关于打赢脱贫攻坚战的决定》（中发〔2015〕34号关于“利用生态补偿和生态保护工程资金使当地有劳动能力的部分人口转为护林员等生态保护人员”的精神，根据国家和省相关要求，于2016年11月起开展项目实施工作。				</t>
  </si>
  <si>
    <t xml:space="preserve">"确定指标分配方案，编制项目实施方案，划定管护责任区，落实管护形式，落实管护人员，签订管护合同，根据《云南省建档立卡贫困人口生态护林员管理实施细则》执行管护制度，发放管护补助，录入、更新、完善全国“生态护林员信息管理系统”数据,组织年度考核。"森林得以有效管护，森林资源明显增加，林分质量明显提高，生态效益显著，区域防灾减灾能力得到增强，维护区域生态安全。同时通过项目实施，使无法外出、语言不通、自身无增收技能、固守边疆的建档立卡贫困人口增加收入，助推精准扶贫。       
"       
"       
</t>
    <phoneticPr fontId="64" type="noConversion"/>
  </si>
  <si>
    <t>云林联发【2018】24号</t>
    <phoneticPr fontId="64" type="noConversion"/>
  </si>
  <si>
    <t>2020年完成</t>
    <phoneticPr fontId="64" type="noConversion"/>
  </si>
  <si>
    <t xml:space="preserve">      维西县梨地坪水库维修养护</t>
    <phoneticPr fontId="64" type="noConversion"/>
  </si>
  <si>
    <t>维西县梨地坪水库维修养护</t>
    <phoneticPr fontId="64" type="noConversion"/>
  </si>
  <si>
    <t>50</t>
    <phoneticPr fontId="64" type="noConversion"/>
  </si>
  <si>
    <t>犁地坪水库在肩负着永春乡及保和镇近万亩的灌溉任务外，还肩负着保护下游近40个亿的人民财产安全。近年来受极端天气影响，我县境内降水明显增加，单点强降雨引发的泥石流年年发生，人民财产安全受到严重威胁。犁地坪水库自2012年运行以来拦截上游100万方以上泥石流3次，为保护下游人民财产安全作出重要贡献。2015年我县受大旱天气影响，农作物面临大幅减产，而犁地坪水库正常供水保障了永春灌区的增产增收及三江植物园用水问题。随着水库运行年限的不断增加，水库干渠维修养护，枢纽区维护，库区维护等问题不断增加，整个水库的正常运行离不开维修养护的支持，更离不开县委政府的支持。</t>
    <phoneticPr fontId="64" type="noConversion"/>
  </si>
  <si>
    <t>让水库正常运行的同时，对保护下游人民生命财产安全作出重要贡献，保障永春罐区的增产增收及三江植物园用水问题，不断增强库区周边人民群众的水环境保护和库区安全意识。水库保护着下游拖枝、三家村、兰永、永春、保和镇、拉和柱、高泉7个行政村，7个村庄，2.4平方公里，3000亩农田，大小工商企业十余个。</t>
    <phoneticPr fontId="64" type="noConversion"/>
  </si>
  <si>
    <t>1、渠道清理，即清理水库渠道内清淤，塌方、垃圾杂草及渠道周边树木；2、渠道修复；3、水库绿化区维护；4、坝面维护；5、导流洪洞及溢洪道维护；6、库区清理；7、机电设备及闸门维护；8、车船维护；9、宣传资料及警示牌；10、防汛应急资金。</t>
    <phoneticPr fontId="64" type="noConversion"/>
  </si>
  <si>
    <t>维水请（2013）34号</t>
    <phoneticPr fontId="64" type="noConversion"/>
  </si>
  <si>
    <t>水务局组织实施</t>
    <phoneticPr fontId="64" type="noConversion"/>
  </si>
  <si>
    <t xml:space="preserve">      基层医疗专业技术人员拴心留人政策补助</t>
    <phoneticPr fontId="64" type="noConversion"/>
  </si>
  <si>
    <t xml:space="preserve"> 基层医疗专业技术人员拴心留人政策补助项目</t>
    <phoneticPr fontId="64" type="noConversion"/>
  </si>
  <si>
    <t xml:space="preserve">根据《云南省健康扶贫30条措施》中第十二条规定，落实服务基层奖励政策，完善拴心留人政策，推动优秀人才向基层流动；提高医疗机构高级专业技术人员的满意度和工作幸福感，高质量的完成本职工作，更好的服务社会。     
</t>
    <phoneticPr fontId="64" type="noConversion"/>
  </si>
  <si>
    <t xml:space="preserve">完善拴心留人政策，推动优秀人才向基层流动。落实服务基层奖励政策，对到县级医疗卫生机构工作的高级专业技术职务人员或医学类专业博士研究生给予每人每月1000元生活补助，医学类专业全日制硕士研究生给予每人每月800元生活补助。对到乡镇卫生院工作的高级专业技术职务人员或医学类专业博士研究生、全日制硕士研究生给予每人每月1500元生活补助，经全科住院医师规范化培训合格的本科生给予每人每月1000元生活补助，医学类专业全日制本科毕业生并取得相应执业资格的给予每人每月1500元生活补助。县级及以上具有中级以上职称的专业技术人员、具有执业医师资格的卫生技术人员，到乡镇连续工作满2年（含2年）以上的，从到乡镇工作之年起，给予每人每年1万元工作岗位补助。以上补助所需经费由州市、县两级统筹解决。此项目由乡镇卫生院、县健康办、县卫生健康局财务室组成，部门职责体系如下：1、乡镇卫生院职责：收集资料上报，认真登记出勤并公示出勤情况。2、县健康办职责：整理资料入档案，审核考勤表上报给财务。3、县卫生健康局财务职责：按照财务制度下拨资金。"       
</t>
    <phoneticPr fontId="64" type="noConversion"/>
  </si>
  <si>
    <t>云政办发〔2017〕102号</t>
    <phoneticPr fontId="64" type="noConversion"/>
  </si>
  <si>
    <t>卫生健康局负责考核兑付</t>
    <phoneticPr fontId="64" type="noConversion"/>
  </si>
  <si>
    <t>维西县基层服务型党组织综合平台光缆租用项目</t>
    <phoneticPr fontId="64" type="noConversion"/>
  </si>
  <si>
    <t>84</t>
    <phoneticPr fontId="64" type="noConversion"/>
  </si>
  <si>
    <t>党的十八大以来我省推进边疆党建创建基层服务型党组织的经验做法，坚持“8433”的创建思路，即以直接联系服务群众为着眼点，锁定“八有”服务目标，构建“四级”服务体系，健全“三联”服务机制，落实“三化”服务要求。</t>
    <phoneticPr fontId="64" type="noConversion"/>
  </si>
  <si>
    <t>31.49</t>
    <phoneticPr fontId="64" type="noConversion"/>
  </si>
  <si>
    <t>根据省委办公厅《关于印发&lt;云南省加强基层服务型党组织建设的实施意见&gt;的通知》（云办发〔2014〕21号）文件要求，我县建设了82个服务型党组织综合平台即为民服务中心（站点）。为使基层服务型党组织综合服务平台正常运转，切实解决好联系服务群众“最后一公里”问题，拟分别租用移动、电信两家公司农村互联网宽带专线光缆82条，共计164条。建设县、乡、村、组四级纵向延伸覆盖的服务体系；建设四级为民服务中心（站点），实现直接服务群众；依托四级为民服务 中心（站点）构建四级综合服务平台，实现便捷高效服务群众。</t>
    <phoneticPr fontId="64" type="noConversion"/>
  </si>
  <si>
    <t>云办发[2014]21号</t>
    <phoneticPr fontId="64" type="noConversion"/>
  </si>
  <si>
    <t>县委组织部负责实施</t>
    <phoneticPr fontId="64" type="noConversion"/>
  </si>
  <si>
    <t>‘平安维西’乡镇视频监控建设项目</t>
    <phoneticPr fontId="64" type="noConversion"/>
  </si>
  <si>
    <t>230</t>
    <phoneticPr fontId="64" type="noConversion"/>
  </si>
  <si>
    <t>随着我国社会经济的快速发展和城镇化的推进，农村发生了巨大的变化，农民的收入不断提高，然而农村安全防范力量相对薄弱，因此，农民群众对安全的诉求逐步增强。通过“人防+技防”相结合的手段，实现对所辖地区治安情况的统一管理和规划，合理分配布局警力资源，提高公安机关打击、防范各种违法犯罪活动的能力和服务农村、服务群众的水平，维护农村地区社会治安大局的稳定，着力打造“平安乡镇”、构建“美丽乡村”</t>
    <phoneticPr fontId="64" type="noConversion"/>
  </si>
  <si>
    <t>在维西县永春、攀天阁、塔城、白济汛、中路、维登、康普、叶枝、巴迪共9个乡镇的508个重点部位布点、立杆安装视频监控摄像头，每年支付移动公司198万元租赁费。25万元达摩祖师洞监控费租赁费，7余万元电费并保障运行正常。</t>
    <phoneticPr fontId="64" type="noConversion"/>
  </si>
  <si>
    <t>维政办发【2016】122号</t>
    <phoneticPr fontId="64" type="noConversion"/>
  </si>
  <si>
    <t>公安局负责实施</t>
    <phoneticPr fontId="64" type="noConversion"/>
  </si>
  <si>
    <t xml:space="preserve">      城市视频监控维护资金</t>
    <phoneticPr fontId="64" type="noConversion"/>
  </si>
  <si>
    <t>城市视频监控维护项目</t>
    <phoneticPr fontId="64" type="noConversion"/>
  </si>
  <si>
    <t xml:space="preserve"> 维西县公安局设独立核算机构数1个，内设10个派出所、看守所、治安拘留所、戒毒所、城市交通管理中队、维稳防暴大队、指挥中心、纪检监察室、督察大队、政工室、治安管理大队、法制大队、刑事侦查大队、出入境管理大队、网络安全大队、科技信息化大队、国内安全保卫大队、禁毒大队、经济犯罪侦查大队、警务保障室共29个内设机构。</t>
  </si>
  <si>
    <t>30</t>
    <phoneticPr fontId="64" type="noConversion"/>
  </si>
  <si>
    <t>维公请【2014】7号</t>
  </si>
  <si>
    <t>保障城市视频监控系统二前端高清摄像头436个，23套抓拍系统，其中包括12套红绿灯系统、9套违停系统、2套逆行系统和14套进出城卡口及27套微卡口以及指挥中心调度平台的正常运转所产生的维护费及网络租赁费。</t>
    <phoneticPr fontId="64" type="noConversion"/>
  </si>
  <si>
    <t xml:space="preserve">      扫黑除恶工作经费</t>
    <phoneticPr fontId="64" type="noConversion"/>
  </si>
  <si>
    <t xml:space="preserve"> 扫黑除恶工作项目</t>
    <phoneticPr fontId="64" type="noConversion"/>
  </si>
  <si>
    <t>建立健全涉黑涉恶线索摸排核查责任制，快速锁定一批严重影响社会治安、群众反映强烈的重点案件，加大打击整治力度。始终把打击锋芒对准群众反映最强烈、最深恶痛决的各类黑恶势力犯罪（重点打击17类涉黑涉恶违法犯罪并坚决深挖黑恶势力的“保护伞”）。</t>
    <phoneticPr fontId="64" type="noConversion"/>
  </si>
  <si>
    <t>中发【2018】3号及（云发【2018】8号）文件精神</t>
    <phoneticPr fontId="64" type="noConversion"/>
  </si>
  <si>
    <t>为深入贯彻落实党的十九大部署和习近平总书记重要指示精神，保障人民安居乐业，社会安定有序，国家长治久安，进一步巩固执政基础。党中央、国务院决定，在全国开展扫黑除恶专项斗争。建立健全涉黑涉恶线索摸排核查责任制，快速锁定一批严重影响社会治安、群众反映强烈的重点案件，加大打击整治力度。始终把打击锋芒对准群众反映最强烈、最深恶痛决的各类黑恶势力犯罪（重点打击17类涉黑涉恶违法犯罪并坚决深挖黑恶势力的“保护伞”）。</t>
    <phoneticPr fontId="64" type="noConversion"/>
  </si>
  <si>
    <t>县政法委负责组织实施</t>
    <phoneticPr fontId="64" type="noConversion"/>
  </si>
  <si>
    <t xml:space="preserve">      千促工作经费</t>
    <phoneticPr fontId="64" type="noConversion"/>
  </si>
  <si>
    <t>千促工作项目</t>
    <phoneticPr fontId="64" type="noConversion"/>
  </si>
  <si>
    <t>按照州委、州政府的统一部署，维西县高度重视，加强领导，精心组织，从全县社会和谐、经济发展大局出发，以习近平新时代中国特色社会主义思想为指导，以深入贯彻落实党的十九大、十九届二中、三中全会、中央新时期治藏方略、省委十届五次、六次全会、州委八届六次全会、县委十三届四次全会精神为主线，以乡村振兴为主题，紧紧围绕县委中心工作及“抓宣传教育、抓社会稳定、抓精准扶贫”三项重点任务，深入开展“千名干部下基层抓稳定保脱贫促乡村振兴”活动，努力实现了社会更加和谐稳定，脱贫攻坚取得成效，乡村振兴有力推进的目标，活动取得了明显成效。</t>
    <phoneticPr fontId="64" type="noConversion"/>
  </si>
  <si>
    <t>一是成立领导机构。根据州委州政府统一安排部署，我县及时成立了以县委书记为组长，县委副书记、县委常委及相关县级领导为副组长，各乡（镇）、各相关部门主要领导为成员的“千促”活动领导小组,明确工作职责，形成一级抓一级、层层抓落实的工作格局。二是制定方案。制定工作方案，明确活动的指导思想、目标任务、时间步骤和工作要求，为我县“千促”活动有序深入开展指明方向。三是抽派工作队员。认真落实厅级领导包乡、处级干部包村的工作机制，实现厅级领导挂乡，处级领导包村。抽派工作队员，以村（社区）为单位成立村级工作队，实现村（社区）工作队全覆盖。四是发挥好“千促”办作用。建立县、乡、村三级“千促”办工作机制，并确定一名联络员，通过工作QQ群、微信群等方式，及时做好上传下达、协调服务、信息报送等工作，确保“千促”活动顺利开展，营造“千促”活动的浓厚氛围。五是加强督促检查。成立监督检查组，深入全县7乡3镇,对全县“千促”工作进行全面督促检查。通过加强督促检查，严明工作纪律，推动工作落实，促进“千促”活动的深入开展及工作成效。</t>
    <phoneticPr fontId="64" type="noConversion"/>
  </si>
  <si>
    <t>（一）抓宣传教育，使党的政策更加深入人心。我县各级各部门和“千促”工作队创新活动载体，创新宣传方式深入全县各村各组，深入基层、深入实际、深入群众，广泛深入开展宣传教育活动。一是向基层群众广泛深入宣传习近平新时代中国特色社会主义思想。二是全面宣传党的各项强农惠农富农措施。三是大力宣传伟大祖国取得的辉煌成就。四是进一步深入宣传脱贫攻坚各项政策措施。五是深入开展“反对分裂、维护稳定”宣传教育，使全县各族群众深刻认识团结稳定是福，分裂动乱是祸的内涵，筑牢抵御民族分裂主义和宗教极端思想渗透的思想防线，深入开展扫黑除恶宣传教育，营造了坚决扫黑除恶的强大舆论氛围，促进了扫黑除恶专项斗争深入开展。
（二）抓社会稳定，实现了社会更加和谐。一是加强维稳宣传教育；二是加强矛盾纠纷排查调处；三是做好敏感节点的维稳工作；四是做好寺院稳控工作。
（三）深入推进“四美”提升。结合“四美提升年”活动，充分发动党员、群众，利用党员固定活动日、爱路护路日和卫生日，组织志愿服务活动，对街道、村庄、河道、道路、家庭卫生开展集中整治，整治乱扔乱倒垃圾点，清理农村垃圾、村内沟塘、畜禽粪污，进一步提升了农村人居环境。</t>
    <phoneticPr fontId="64" type="noConversion"/>
  </si>
  <si>
    <t>迪办通〔2017〕7 号</t>
  </si>
  <si>
    <t>2020年由县政法委负责实施</t>
    <phoneticPr fontId="64" type="noConversion"/>
  </si>
  <si>
    <t xml:space="preserve">      审计业务费－委托业务费</t>
    <phoneticPr fontId="64" type="noConversion"/>
  </si>
  <si>
    <t>审计委托业务项目</t>
    <phoneticPr fontId="64" type="noConversion"/>
  </si>
  <si>
    <t>近年来，由于审计项目逐年递增，审计工作量不断加大，审计机关工作任务越来越繁重，而我局审计力量却严重不足。在经得县人民政府同意后，我局借鉴国家审计署及省、州审计机关的外聘审计工作方法，聘用具备资质的社会审计机构、专业人员辅助开展了部分审计工作，2019年至2021年聘请社会审计机构实施全县精准扶贫易地搬迁建设项目跟踪审计和固定资产投资等审计项目预计100个，根据相关规定和收费标准每年需支付外聘审计业务经费250万元。</t>
    <phoneticPr fontId="64" type="noConversion"/>
  </si>
  <si>
    <t>250</t>
    <phoneticPr fontId="64" type="noConversion"/>
  </si>
  <si>
    <t>主要聘请中介机构协助我局完成以政府投资审计项目和精准扶贫跟踪审计项目，审计委托业务费专门用于支付我局聘请中介机构的费用，每年委托中介机构完成审计项目40个左右。</t>
    <phoneticPr fontId="64" type="noConversion"/>
  </si>
  <si>
    <t xml:space="preserve">1.完成发改局预算执行审计、县本级财政预算执行审计、税收征管情况审计、政府债务审计和县人民医院债务审计共5项。
2.完成政策跟踪审计2项。
3.完成专项资金审计6项。
4.完成固定资产投资审计18项。
5.完成领导干部任期经济责任审计10项。
6.完成企业审计1项。
7.完成领导干部自然资源资产离任审计1项。
</t>
    <phoneticPr fontId="64" type="noConversion"/>
  </si>
  <si>
    <t>云南省政府令145号</t>
    <phoneticPr fontId="64" type="noConversion"/>
  </si>
  <si>
    <t>由县审计局委托中介机构实施</t>
    <phoneticPr fontId="64" type="noConversion"/>
  </si>
  <si>
    <t xml:space="preserve">      第七次全国人口普查</t>
    <phoneticPr fontId="64" type="noConversion"/>
  </si>
  <si>
    <t>第七次全国人口普查</t>
  </si>
  <si>
    <t>根据中华人民共和国国务院令第576号《全国人口普查条例》，2020年我国将迎来第欧根尼七次全国人口普查，将彻查人口出生变动情况以及房屋情况。人口普查工作任务重，涉及面广，是一重大的国情国力调查。人口普查是全面掌握人口状况的重要手段，也是最基本，最重要的国情国力调查。开展人口普查，摸清人口家底和教育，医疗，养老，住房等情况，有利于更好制定人口政策，保障人民利益。人口普查工作按照全国统一领导，部门分工协作，地方分级负责，各方共同参与的原则组织实施。人口普查是一庞大的社会系统工程，工作经费是普查工作最基本的保障。</t>
  </si>
  <si>
    <t>150</t>
    <phoneticPr fontId="64" type="noConversion"/>
  </si>
  <si>
    <t>普查主要调查人口和住户的基本情况，内容包括：姓名、公民身份号码、性别、年龄、民族、受教育程度、行业、职业、迁移流动、婚姻生育、死亡、住房情况等。开展人口普查，摸清人口家底和教育，医疗，养老，住房等情况，有利于更好制定人口政策，保障人民利益。人口普查工作按照全国统一领导，部门分工协作，地方分级负责，各方共同参与的原则组织实施。第七次全国人口普查涉及范围广、参与部门多、技术要求高、工作难度大，各地区、各部门要按照“全国统一领导、部门分工协作、地方分级负责、各方共同参与”的原则，认真做好普查的宣传动员和组织实施工作</t>
  </si>
  <si>
    <t>第七次全国人口普查是在中国特色社会主义进入新时代开展的重大国情国力调查，将全面查清我国人口数量、结构、分布、城乡住房等方面情况，为完善人口发展战略和政策体系，促进人口长期均衡发展，科学制定国民经济和社会发展规划，推动经济高质量发展，开启全面建设社会主义现代化国家新征程，向第二个百年奋斗目标进军，提供科学准确的统计信息支持。</t>
  </si>
  <si>
    <t>国发2019(24)号</t>
    <phoneticPr fontId="64" type="noConversion"/>
  </si>
  <si>
    <t>由县统计局负责实施</t>
    <phoneticPr fontId="64" type="noConversion"/>
  </si>
  <si>
    <t xml:space="preserve">      城乡一体化住户调查经费</t>
    <phoneticPr fontId="64" type="noConversion"/>
  </si>
  <si>
    <t>城乡一体化住户调查项目</t>
    <phoneticPr fontId="64" type="noConversion"/>
  </si>
  <si>
    <t>根据《国家统计局关于同意撤销和设立国家统计局县级调查队的批复》（国统人事函【2018】226号的决定），《关于同意对毕磊等1215名等同志录用为机关工作人员予以备案的通知》（公录字【2019】73号）2018年1月5日维西县人民政府研究国家统计局维西调查队筹建的专题会议，商议筹建相关事宜，在国家统计局、云南调查总队的关心下，迪庆州调查大队、维西县委县人民政府和筹建工作领导小组的共同努力下成立了国家统计局维西调查队，为正科级机构，核定编制7名，领导职数3名，办事人员3名，部门分工完善，可以独立完成统计业务。同时依据《云南新建县级国家调查队承接县级统计局住户调查业务实施方案》正式与县统计局进行城乡住户一体化业务对接，完成居民可支配收入的数据分析以及贫困监测工作，进行电子记账推广，为县委政府提供各项调查数据，提供决策依据，促进地方经济社会的健康有序发展。目前维西县决定坚决完成6355户23187人，23个村脱贫退出任务，虽然脱贫基础条件薄弱，贫困人口为三县中最多、贫困程度最深的一个县，但是经过县委政府以及相关部门的不断努力维西目前处于脱贫攻坚的决胜时期，扶贫相关的人力、财力、物力都需要统筹规划因此贫困监测更是扶贫开发中的重要组成部分，通过实施农村贫困监查建立农村抽样调查制度，从而分析我县贫困特征以及致贫和返贫因素，实现资源的优化配置，因此相关的数据收录以及分析是检验维西是否高质量、全面脱贫的重要支撑，也可以为维西在相关工作中”回头看、找短板、抓整改“等重点部署工作中提供方向。此项工作自2020年起正式由国家统计局维西调查队承接，负责相关业务的开展。</t>
    <phoneticPr fontId="64" type="noConversion"/>
  </si>
  <si>
    <t>住户调查采用日记账和问卷调查相结合的方式采集基础数据。其中，居民现金收入与支出、实物收入与支出等内容主要使用记账方式采集。住户成员及劳动力从业情况、住房和耐用品拥有量情况、家庭经营和生产投资情况、社区基本情况及其他民生状况等资料使用问卷调查方式采集。　　住户调查采用日记账和问卷调查相结合的方式采集基础数据。其中，居民现金收入与支出、实物收入与支出等内容主要使用记账方式采集。住户成员及劳动力从业情况、住房和耐用品拥有量情况、家庭经营和生产投资情况、社区基本情况及其他民生状况等资料使用问卷调查方式采集。
贫困监测抽样调查：工作内容包括扶贫工作重点乡基本情况、扶贫资金的来源和使用、扶贫成果、调查村基本情况、基本设施、扶贫项目参与、储蓄借贷、灾害及社会保障等，对全国592个国家扶贫重点县及其中的样本单位进行抽样调查。</t>
    <phoneticPr fontId="64" type="noConversion"/>
  </si>
  <si>
    <t>国家统计局调查队开展业务部署情况</t>
    <phoneticPr fontId="64" type="noConversion"/>
  </si>
  <si>
    <t>由国家统计局维西调查大队负责实施</t>
    <phoneticPr fontId="64" type="noConversion"/>
  </si>
  <si>
    <t xml:space="preserve">      维西县供排水有限责任公司污水处理厂运行维护费补贴</t>
    <phoneticPr fontId="64" type="noConversion"/>
  </si>
  <si>
    <t>维西县供排水有限责任公司污水处理厂运行维护项目</t>
    <phoneticPr fontId="64" type="noConversion"/>
  </si>
  <si>
    <t>27</t>
    <phoneticPr fontId="64" type="noConversion"/>
  </si>
  <si>
    <t>维西县供排水公司污水处理厂属国控废水类企业，污水处理厂位于维西县保和镇打抢坝，占地20余亩，污水处理厂采用间歇式循环延时曝气活性污泥法（ICEAS）工，设计日处理规模8000立方米，远期处理能力预计达到1.5万吨/日。近期污水处理厂服务人口3.8万人,远期预计服务人口达7.5万人。
污水处理厂于2009年6月开始建设，于2010年10月1日正式投入试生产运行，项目总投资为5987万元，污水厂的出水水质标准按国家《城镇污水处理厂污染物排放标准（GB18918-2002）一级B标。</t>
    <phoneticPr fontId="64" type="noConversion"/>
  </si>
  <si>
    <t xml:space="preserve">   维西县污水处理厂从2010年10月1日试运行至今，都按照省环保厅、州环保局、县环保局的要求，生产运行中，除电力部门停电、和其它特殊情况无法运行时，第一时间都向三家环保部门说明情况原因。在线设备各因子数据实时传输至省、州平台，这些数据也就是污水处理厂是否达到节能减排的各项指标。但从运行至今来看污水厂秉着认真二字，努力积极的工作态度，除特殊情况外，运行正常，各项因子达到GB18918-2002一级B标标准。</t>
  </si>
  <si>
    <t>污水处理厂的运行除了混凝土构筑物外，其它都是靠机械设备运行生产，机械设备常年处于污水中酸性环境里运行，机械的磨损、腐蚀都比较严重，每年保养、更换配件、正常的小修以外，逐年要对设备有计划的大修或更换设备，每所需费用较大，就至2020年计划对设备的维修保养资金使用情况如下：2020年除设备正常的维修、保养外，需要更换输配电线路，维修更换旋流沉砂池风机、搅拌器。更换老化及磨损部件，全年需要资金80.00万元（捌拾万元整）。明细为：2020年污泥回流泵预算支出0.52万元、重载变频器3.8万元、罗茨风机5.2万元、氨氮主板3.85万元、更换在线设备66.63万元</t>
    <phoneticPr fontId="64" type="noConversion"/>
  </si>
  <si>
    <t>由县供排水公司负责实施，县投资促进局负责监督</t>
    <phoneticPr fontId="64" type="noConversion"/>
  </si>
  <si>
    <t xml:space="preserve">      维西县农村公路养护工程</t>
    <phoneticPr fontId="64" type="noConversion"/>
  </si>
  <si>
    <t>维西县农村公路养护工程</t>
  </si>
  <si>
    <t>80</t>
    <phoneticPr fontId="64" type="noConversion"/>
  </si>
  <si>
    <t>维投发【2017】11号</t>
    <phoneticPr fontId="64" type="noConversion"/>
  </si>
  <si>
    <t>为保持公路经常处于完好状态，防止其使用质量下降，并向公路使用者提供良好的服务所进行的维护。公路建成通车后，因承受车轮的磨损和冲击，受到暴雨、洪水、风沙、冰雪、日晒、冰融等自然力的侵蚀和风化，以及人为的破坏和修建时遗留的某些缺陷，公路使用质量会逐渐降低。因此公路建成通车后必须采取养护维修措施，并不断进行更新改善。为加强和规范农村公路养护管理工作，促进农村公路可持续发展。州市人民政府通过公共财政预算配套养护资金不低于省级补助资金的30%（三类县）</t>
    <phoneticPr fontId="64" type="noConversion"/>
  </si>
  <si>
    <t>提高养护质量工作，做到业务精，养护质量好。做到路面平整，无坑洞，坑槽，整洁无污染、无杂物、无积水；路基两边的杂草及时清理，缺口及时修复加固，塌方及时清理，有涵洞的地方经常维护，边沟路肩排水畅通；在安全设施方面，护栏、标牌及时修复扶正，无缺损、无污染、护栏油漆醒目。保障全县农村公路更加通畅、安全，处于良好的技术状态。</t>
    <phoneticPr fontId="64" type="noConversion"/>
  </si>
  <si>
    <t>公路维修还必须注意进行紧急服务和抢修，保持公路畅通无阻，公路养护还要对原有技术标准过低的路段、构造物和沿线设施进行局部改善、更新和添建，以提高公路的通行能力和服务水平。提高养护质量工作，做到业务精，养护质量好。做到路面平整，无坑洞，坑槽，整洁无污染、无杂物、无积水；路基两边的杂草及时清理，缺口及时修复加固，塌方及时清理，有涵洞的地方经常维护，边沟路肩排水畅通；在安全设施方面，护栏、标牌及时修复扶正，无缺损、无污染、护栏油漆醒目。保障全县农村公路更加通畅、安全，处于良好的技术状态。。</t>
    <phoneticPr fontId="64" type="noConversion"/>
  </si>
  <si>
    <t>168.82</t>
    <phoneticPr fontId="64" type="noConversion"/>
  </si>
  <si>
    <t>维交请（2013）17号</t>
    <phoneticPr fontId="64" type="noConversion"/>
  </si>
  <si>
    <t>1</t>
    <phoneticPr fontId="64" type="noConversion"/>
  </si>
  <si>
    <t>2</t>
    <phoneticPr fontId="64" type="noConversion"/>
  </si>
  <si>
    <t>3</t>
    <phoneticPr fontId="64" type="noConversion"/>
  </si>
  <si>
    <t>7</t>
  </si>
  <si>
    <t>8</t>
  </si>
  <si>
    <t>9</t>
  </si>
  <si>
    <t>10</t>
  </si>
  <si>
    <t>11</t>
  </si>
  <si>
    <t>12</t>
  </si>
  <si>
    <t>13</t>
  </si>
  <si>
    <t>14</t>
  </si>
  <si>
    <t>15</t>
  </si>
  <si>
    <t>6-1  2020年维西县重点领域项目文本公开表</t>
    <phoneticPr fontId="64" type="noConversion"/>
  </si>
  <si>
    <t>6-2重点工作情况解释说明汇总表</t>
    <phoneticPr fontId="64" type="noConversion"/>
  </si>
  <si>
    <t>1-5  2020年维西县一般公共预算政府预算经济分类表（基本支出）</t>
    <phoneticPr fontId="64" type="noConversion"/>
  </si>
  <si>
    <r>
      <t>1-7  2020年</t>
    </r>
    <r>
      <rPr>
        <sz val="20"/>
        <rFont val="方正小标宋简体"/>
        <family val="4"/>
        <charset val="134"/>
      </rPr>
      <t>维西县</t>
    </r>
    <r>
      <rPr>
        <sz val="20"/>
        <color rgb="FF000000"/>
        <rFont val="方正小标宋简体"/>
        <family val="4"/>
        <charset val="134"/>
      </rPr>
      <t>分地区税收返还和转移支付预算表</t>
    </r>
    <phoneticPr fontId="64" type="noConversion"/>
  </si>
  <si>
    <t>1-4  2020年维西县县本级一般公共预算支出情况表</t>
    <phoneticPr fontId="64" type="noConversion"/>
  </si>
  <si>
    <t>1-6  2020年维西县本级一般公共预算支出表（省对下转移支付项目）</t>
    <phoneticPr fontId="64" type="noConversion"/>
  </si>
  <si>
    <t>1-8  2020年维西县“三公”经费预算财政拨款情况统计表</t>
    <phoneticPr fontId="64" type="noConversion"/>
  </si>
  <si>
    <t>2-3  2020年维西县县本级政府性基金预算收入情况表</t>
    <phoneticPr fontId="64" type="noConversion"/>
  </si>
  <si>
    <t>2-4  2020年维西县县本级政府性基金预算支出情况表</t>
    <phoneticPr fontId="64" type="noConversion"/>
  </si>
  <si>
    <t>3-3    2020年维西县县本级国有资本经营收入预算情况表</t>
    <phoneticPr fontId="64" type="noConversion"/>
  </si>
  <si>
    <t>3-4   2020年维西县县本级国有资本经营支出预算情况表</t>
    <phoneticPr fontId="64" type="noConversion"/>
  </si>
  <si>
    <t>3-5  2020年云南省国有资本经营预算转移支付表（分地区）</t>
    <phoneticPr fontId="64" type="noConversion"/>
  </si>
  <si>
    <t>3-6 2020云南省国有资本经营预算转移支付表（分项目）</t>
    <phoneticPr fontId="64" type="noConversion"/>
  </si>
  <si>
    <t>4-3  2020年维西县县本级社会保险基金收入预算情况表</t>
    <phoneticPr fontId="64" type="noConversion"/>
  </si>
  <si>
    <t>2-5  2020年维西县本级政府性基金支出表（省对下转移支付）</t>
    <phoneticPr fontId="64" type="noConversion"/>
  </si>
  <si>
    <t>5-7  维西县2020年本级政府专项债务限额及余额情况表</t>
    <phoneticPr fontId="64" type="noConversion"/>
  </si>
  <si>
    <t>2020年债务限额</t>
    <phoneticPr fontId="64" type="noConversion"/>
  </si>
  <si>
    <t>维西县</t>
    <phoneticPr fontId="64" type="noConversion"/>
  </si>
  <si>
    <t>2020年债务余额预计执行数</t>
    <phoneticPr fontId="64" type="noConversion"/>
  </si>
  <si>
    <t>5-5 维西县本级2019年地方政府专项债务余额情况表（本级）</t>
    <phoneticPr fontId="64" type="noConversion"/>
  </si>
  <si>
    <t>5-8  维西县2020年年初新增地方政府债券资金安排表</t>
    <phoneticPr fontId="64" type="noConversion"/>
  </si>
  <si>
    <t>云南省维西县拉多阁水库工程</t>
  </si>
  <si>
    <t>150304 新建水库</t>
  </si>
  <si>
    <t>维西县水务局</t>
  </si>
  <si>
    <t>专项债券</t>
  </si>
  <si>
    <t>迪庆州维西县塔城景区旅游基础设施建设项目</t>
  </si>
  <si>
    <t>1101 文化旅游</t>
  </si>
  <si>
    <t>维西县文化和旅游局</t>
  </si>
</sst>
</file>

<file path=xl/styles.xml><?xml version="1.0" encoding="utf-8"?>
<styleSheet xmlns="http://schemas.openxmlformats.org/spreadsheetml/2006/main">
  <numFmts count="30">
    <numFmt numFmtId="41" formatCode="_ * #,##0_ ;_ * \-#,##0_ ;_ * &quot;-&quot;_ ;_ @_ "/>
    <numFmt numFmtId="43" formatCode="_ * #,##0.00_ ;_ * \-#,##0.00_ ;_ * &quot;-&quot;??_ ;_ @_ "/>
    <numFmt numFmtId="176" formatCode="#,##0.000000"/>
    <numFmt numFmtId="177" formatCode="\$#,##0.00;\(\$#,##0.00\)"/>
    <numFmt numFmtId="178" formatCode="_(&quot;$&quot;* #,##0.00_);_(&quot;$&quot;* \(#,##0.00\);_(&quot;$&quot;* &quot;-&quot;??_);_(@_)"/>
    <numFmt numFmtId="179" formatCode="_-&quot;$&quot;\ * #,##0_-;_-&quot;$&quot;\ * #,##0\-;_-&quot;$&quot;\ * &quot;-&quot;_-;_-@_-"/>
    <numFmt numFmtId="180" formatCode="#,##0.00_);[Red]\(#,##0.00\)"/>
    <numFmt numFmtId="181" formatCode="#,##0_ "/>
    <numFmt numFmtId="182" formatCode="_-* #,##0_-;\-* #,##0_-;_-* &quot;-&quot;_-;_-@_-"/>
    <numFmt numFmtId="183" formatCode="_ * #,##0_ ;_ * \-#,##0_ ;_ * &quot;-&quot;??_ ;_ @_ "/>
    <numFmt numFmtId="184" formatCode="_-&quot;$&quot;\ * #,##0.00_-;_-&quot;$&quot;\ * #,##0.00\-;_-&quot;$&quot;\ * &quot;-&quot;??_-;_-@_-"/>
    <numFmt numFmtId="185" formatCode="&quot;$&quot;\ #,##0.00_-;[Red]&quot;$&quot;\ #,##0.00\-"/>
    <numFmt numFmtId="186" formatCode="0_ "/>
    <numFmt numFmtId="187" formatCode="0.0"/>
    <numFmt numFmtId="188" formatCode="0\.0,&quot;0&quot;"/>
    <numFmt numFmtId="189" formatCode="yy\.mm\.dd"/>
    <numFmt numFmtId="190" formatCode="0.0%"/>
    <numFmt numFmtId="191" formatCode="_(&quot;$&quot;* #,##0_);_(&quot;$&quot;* \(#,##0\);_(&quot;$&quot;* &quot;-&quot;_);_(@_)"/>
    <numFmt numFmtId="192" formatCode="#,##0;\(#,##0\)"/>
    <numFmt numFmtId="193" formatCode="#,##0_ ;[Red]\-#,##0\ "/>
    <numFmt numFmtId="194" formatCode="#,##0.0_);\(#,##0.0\)"/>
    <numFmt numFmtId="195" formatCode="&quot;$&quot;#,##0.00_);[Red]\(&quot;$&quot;#,##0.00\)"/>
    <numFmt numFmtId="196" formatCode="\$#,##0;\(\$#,##0\)"/>
    <numFmt numFmtId="197" formatCode="_-* #,##0.00_-;\-* #,##0.00_-;_-* &quot;-&quot;??_-;_-@_-"/>
    <numFmt numFmtId="198" formatCode="&quot;$&quot;#,##0_);[Red]\(&quot;$&quot;#,##0\)"/>
    <numFmt numFmtId="199" formatCode="0.00_ "/>
    <numFmt numFmtId="200" formatCode="_(* #,##0_);_(* \(#,##0\);_(* &quot;-&quot;_);_(@_)"/>
    <numFmt numFmtId="201" formatCode="&quot;$&quot;\ #,##0_-;[Red]&quot;$&quot;\ #,##0\-"/>
    <numFmt numFmtId="202" formatCode="_(* #,##0.00_);_(* \(#,##0.00\);_(* &quot;-&quot;??_);_(@_)"/>
    <numFmt numFmtId="203" formatCode="#,##0_);[Red]\(#,##0\)"/>
  </numFmts>
  <fonts count="96">
    <font>
      <sz val="11"/>
      <color indexed="8"/>
      <name val="宋体"/>
      <charset val="134"/>
    </font>
    <font>
      <sz val="11"/>
      <color theme="1"/>
      <name val="宋体"/>
      <family val="3"/>
      <charset val="134"/>
      <scheme val="minor"/>
    </font>
    <font>
      <sz val="20"/>
      <name val="方正小标宋简体"/>
      <family val="4"/>
      <charset val="134"/>
    </font>
    <font>
      <b/>
      <sz val="14"/>
      <name val="宋体"/>
      <family val="3"/>
      <charset val="134"/>
      <scheme val="minor"/>
    </font>
    <font>
      <b/>
      <sz val="14"/>
      <color theme="1"/>
      <name val="宋体"/>
      <family val="3"/>
      <charset val="134"/>
      <scheme val="minor"/>
    </font>
    <font>
      <sz val="12"/>
      <name val="宋体"/>
      <family val="3"/>
      <charset val="134"/>
      <scheme val="minor"/>
    </font>
    <font>
      <sz val="10"/>
      <name val="宋体"/>
      <family val="3"/>
      <charset val="134"/>
    </font>
    <font>
      <b/>
      <sz val="10"/>
      <name val="宋体"/>
      <family val="3"/>
      <charset val="134"/>
    </font>
    <font>
      <sz val="12"/>
      <name val="宋体"/>
      <family val="3"/>
      <charset val="134"/>
    </font>
    <font>
      <sz val="10"/>
      <color indexed="8"/>
      <name val="宋体"/>
      <family val="3"/>
      <charset val="134"/>
    </font>
    <font>
      <sz val="20"/>
      <color indexed="8"/>
      <name val="方正小标宋简体"/>
      <family val="4"/>
      <charset val="134"/>
    </font>
    <font>
      <b/>
      <sz val="12"/>
      <color indexed="8"/>
      <name val="宋体"/>
      <family val="3"/>
      <charset val="134"/>
    </font>
    <font>
      <sz val="12"/>
      <color indexed="8"/>
      <name val="宋体"/>
      <family val="3"/>
      <charset val="134"/>
    </font>
    <font>
      <sz val="14"/>
      <color indexed="8"/>
      <name val="宋体"/>
      <family val="3"/>
      <charset val="134"/>
    </font>
    <font>
      <b/>
      <sz val="12"/>
      <name val="宋体"/>
      <family val="3"/>
      <charset val="134"/>
    </font>
    <font>
      <b/>
      <sz val="14"/>
      <name val="宋体"/>
      <family val="3"/>
      <charset val="134"/>
    </font>
    <font>
      <sz val="14"/>
      <name val="宋体"/>
      <family val="3"/>
      <charset val="134"/>
    </font>
    <font>
      <sz val="11"/>
      <color indexed="8"/>
      <name val="宋体"/>
      <family val="3"/>
      <charset val="134"/>
      <scheme val="minor"/>
    </font>
    <font>
      <sz val="18"/>
      <name val="方正小标宋简体"/>
      <family val="4"/>
      <charset val="134"/>
    </font>
    <font>
      <b/>
      <sz val="15"/>
      <name val="SimSun"/>
      <charset val="134"/>
    </font>
    <font>
      <sz val="11"/>
      <name val="SimSun"/>
      <charset val="134"/>
    </font>
    <font>
      <b/>
      <sz val="11"/>
      <name val="SimSun"/>
      <charset val="134"/>
    </font>
    <font>
      <sz val="9"/>
      <name val="SimSun"/>
      <charset val="134"/>
    </font>
    <font>
      <sz val="14"/>
      <name val="MS Serif"/>
      <family val="1"/>
    </font>
    <font>
      <b/>
      <sz val="14"/>
      <color indexed="8"/>
      <name val="宋体"/>
      <family val="3"/>
      <charset val="134"/>
    </font>
    <font>
      <sz val="14"/>
      <name val="Times New Roman"/>
      <family val="1"/>
    </font>
    <font>
      <sz val="14"/>
      <name val="宋体"/>
      <family val="3"/>
      <charset val="134"/>
      <scheme val="minor"/>
    </font>
    <font>
      <sz val="14"/>
      <color theme="1"/>
      <name val="宋体"/>
      <family val="3"/>
      <charset val="134"/>
      <scheme val="minor"/>
    </font>
    <font>
      <sz val="20"/>
      <color rgb="FF000000"/>
      <name val="方正小标宋简体"/>
      <family val="4"/>
      <charset val="134"/>
    </font>
    <font>
      <sz val="10"/>
      <name val="宋体"/>
      <family val="3"/>
      <charset val="134"/>
      <scheme val="minor"/>
    </font>
    <font>
      <sz val="20"/>
      <color indexed="8"/>
      <name val="宋体"/>
      <family val="3"/>
      <charset val="134"/>
    </font>
    <font>
      <sz val="11"/>
      <name val="宋体"/>
      <family val="3"/>
      <charset val="134"/>
    </font>
    <font>
      <sz val="14"/>
      <color indexed="9"/>
      <name val="宋体"/>
      <family val="3"/>
      <charset val="134"/>
    </font>
    <font>
      <sz val="20"/>
      <color theme="1"/>
      <name val="方正小标宋_GBK"/>
      <family val="4"/>
      <charset val="134"/>
    </font>
    <font>
      <sz val="12"/>
      <color theme="1"/>
      <name val="宋体"/>
      <family val="3"/>
      <charset val="134"/>
      <scheme val="minor"/>
    </font>
    <font>
      <sz val="14"/>
      <name val="Arial"/>
      <family val="2"/>
    </font>
    <font>
      <b/>
      <sz val="14"/>
      <color theme="1"/>
      <name val="宋体"/>
      <family val="3"/>
      <charset val="134"/>
    </font>
    <font>
      <sz val="12"/>
      <name val="Times New Roman"/>
      <family val="1"/>
    </font>
    <font>
      <u/>
      <sz val="12"/>
      <color indexed="12"/>
      <name val="宋体"/>
      <family val="3"/>
      <charset val="134"/>
    </font>
    <font>
      <sz val="12"/>
      <color indexed="9"/>
      <name val="宋体"/>
      <family val="3"/>
      <charset val="134"/>
    </font>
    <font>
      <sz val="12"/>
      <color indexed="17"/>
      <name val="宋体"/>
      <family val="3"/>
      <charset val="134"/>
    </font>
    <font>
      <sz val="11"/>
      <color indexed="17"/>
      <name val="宋体"/>
      <family val="3"/>
      <charset val="134"/>
    </font>
    <font>
      <b/>
      <sz val="11"/>
      <color indexed="63"/>
      <name val="宋体"/>
      <family val="3"/>
      <charset val="134"/>
    </font>
    <font>
      <b/>
      <sz val="10"/>
      <name val="MS Sans Serif"/>
      <family val="1"/>
    </font>
    <font>
      <b/>
      <sz val="13"/>
      <color indexed="56"/>
      <name val="宋体"/>
      <family val="3"/>
      <charset val="134"/>
    </font>
    <font>
      <sz val="11"/>
      <color indexed="9"/>
      <name val="宋体"/>
      <family val="3"/>
      <charset val="134"/>
    </font>
    <font>
      <b/>
      <sz val="11"/>
      <color indexed="8"/>
      <name val="宋体"/>
      <family val="3"/>
      <charset val="134"/>
    </font>
    <font>
      <sz val="10"/>
      <name val="仿宋_GB2312"/>
      <family val="3"/>
      <charset val="134"/>
    </font>
    <font>
      <sz val="10"/>
      <name val="Arial"/>
      <family val="2"/>
    </font>
    <font>
      <sz val="10"/>
      <name val="Geneva"/>
      <family val="1"/>
    </font>
    <font>
      <sz val="11"/>
      <color indexed="20"/>
      <name val="宋体"/>
      <family val="3"/>
      <charset val="134"/>
    </font>
    <font>
      <sz val="11"/>
      <color indexed="60"/>
      <name val="宋体"/>
      <family val="3"/>
      <charset val="134"/>
    </font>
    <font>
      <sz val="12"/>
      <color indexed="16"/>
      <name val="宋体"/>
      <family val="3"/>
      <charset val="134"/>
    </font>
    <font>
      <sz val="10"/>
      <name val="楷体"/>
      <family val="3"/>
      <charset val="134"/>
    </font>
    <font>
      <b/>
      <sz val="11"/>
      <color indexed="56"/>
      <name val="宋体"/>
      <family val="3"/>
      <charset val="134"/>
    </font>
    <font>
      <sz val="8"/>
      <name val="Arial"/>
      <family val="2"/>
    </font>
    <font>
      <b/>
      <sz val="15"/>
      <color indexed="56"/>
      <name val="宋体"/>
      <family val="3"/>
      <charset val="134"/>
    </font>
    <font>
      <sz val="8"/>
      <name val="Times New Roman"/>
      <family val="1"/>
    </font>
    <font>
      <sz val="10"/>
      <name val="Helv"/>
      <family val="2"/>
    </font>
    <font>
      <b/>
      <sz val="15"/>
      <color indexed="54"/>
      <name val="宋体"/>
      <family val="3"/>
      <charset val="134"/>
    </font>
    <font>
      <b/>
      <sz val="12"/>
      <name val="Arial"/>
      <family val="2"/>
    </font>
    <font>
      <sz val="10"/>
      <name val="MS Sans Serif"/>
      <family val="2"/>
    </font>
    <font>
      <sz val="10"/>
      <name val="Times New Roman"/>
      <family val="1"/>
    </font>
    <font>
      <b/>
      <sz val="10"/>
      <name val="Tms Rmn"/>
      <family val="1"/>
    </font>
    <font>
      <sz val="9"/>
      <name val="宋体"/>
      <family val="3"/>
      <charset val="134"/>
    </font>
    <font>
      <b/>
      <sz val="18"/>
      <color indexed="56"/>
      <name val="宋体"/>
      <family val="3"/>
      <charset val="134"/>
    </font>
    <font>
      <b/>
      <sz val="10"/>
      <color indexed="9"/>
      <name val="宋体"/>
      <family val="3"/>
      <charset val="134"/>
    </font>
    <font>
      <sz val="11"/>
      <color indexed="62"/>
      <name val="宋体"/>
      <family val="3"/>
      <charset val="134"/>
    </font>
    <font>
      <sz val="10"/>
      <color indexed="8"/>
      <name val="MS Sans Serif"/>
      <family val="2"/>
    </font>
    <font>
      <sz val="12"/>
      <color indexed="9"/>
      <name val="Helv"/>
      <family val="2"/>
    </font>
    <font>
      <sz val="12"/>
      <name val="Helv"/>
      <family val="2"/>
    </font>
    <font>
      <b/>
      <sz val="8"/>
      <color indexed="9"/>
      <name val="宋体"/>
      <family val="3"/>
      <charset val="134"/>
    </font>
    <font>
      <sz val="7"/>
      <name val="Small Fonts"/>
      <family val="2"/>
    </font>
    <font>
      <b/>
      <sz val="9"/>
      <name val="Arial"/>
      <family val="2"/>
    </font>
    <font>
      <b/>
      <sz val="13"/>
      <color indexed="54"/>
      <name val="宋体"/>
      <family val="3"/>
      <charset val="134"/>
    </font>
    <font>
      <b/>
      <sz val="11"/>
      <color indexed="54"/>
      <name val="宋体"/>
      <family val="3"/>
      <charset val="134"/>
    </font>
    <font>
      <b/>
      <sz val="14"/>
      <name val="楷体"/>
      <family val="3"/>
      <charset val="134"/>
    </font>
    <font>
      <b/>
      <sz val="18"/>
      <color indexed="62"/>
      <name val="宋体"/>
      <family val="3"/>
      <charset val="134"/>
    </font>
    <font>
      <b/>
      <sz val="18"/>
      <color indexed="54"/>
      <name val="宋体"/>
      <family val="3"/>
      <charset val="134"/>
    </font>
    <font>
      <sz val="12"/>
      <color indexed="20"/>
      <name val="宋体"/>
      <family val="3"/>
      <charset val="134"/>
    </font>
    <font>
      <i/>
      <sz val="11"/>
      <color indexed="23"/>
      <name val="宋体"/>
      <family val="3"/>
      <charset val="134"/>
    </font>
    <font>
      <b/>
      <sz val="11"/>
      <color indexed="52"/>
      <name val="宋体"/>
      <family val="3"/>
      <charset val="134"/>
    </font>
    <font>
      <sz val="11"/>
      <color indexed="52"/>
      <name val="宋体"/>
      <family val="3"/>
      <charset val="134"/>
    </font>
    <font>
      <b/>
      <sz val="11"/>
      <color indexed="9"/>
      <name val="宋体"/>
      <family val="3"/>
      <charset val="134"/>
    </font>
    <font>
      <u/>
      <sz val="10"/>
      <color indexed="12"/>
      <name val="Times"/>
      <family val="1"/>
    </font>
    <font>
      <u/>
      <sz val="11"/>
      <color indexed="52"/>
      <name val="宋体"/>
      <family val="3"/>
      <charset val="134"/>
    </font>
    <font>
      <b/>
      <sz val="10"/>
      <name val="Arial"/>
      <family val="2"/>
    </font>
    <font>
      <u/>
      <sz val="12"/>
      <color indexed="36"/>
      <name val="宋体"/>
      <family val="3"/>
      <charset val="134"/>
    </font>
    <font>
      <sz val="11"/>
      <color indexed="10"/>
      <name val="宋体"/>
      <family val="3"/>
      <charset val="134"/>
    </font>
    <font>
      <sz val="12"/>
      <name val="Courier"/>
      <family val="3"/>
    </font>
    <font>
      <sz val="11"/>
      <color indexed="8"/>
      <name val="宋体"/>
      <family val="3"/>
      <charset val="134"/>
    </font>
    <font>
      <sz val="9"/>
      <color indexed="8"/>
      <name val="宋体"/>
      <family val="3"/>
      <charset val="134"/>
    </font>
    <font>
      <b/>
      <sz val="14"/>
      <name val="SimSun"/>
      <charset val="134"/>
    </font>
    <font>
      <sz val="12"/>
      <color theme="1"/>
      <name val="宋体"/>
      <family val="3"/>
      <charset val="134"/>
    </font>
    <font>
      <sz val="14"/>
      <name val="SimSun"/>
      <charset val="134"/>
    </font>
    <font>
      <sz val="14"/>
      <color indexed="8"/>
      <name val="宋体"/>
      <family val="3"/>
      <charset val="134"/>
      <scheme val="minor"/>
    </font>
  </fonts>
  <fills count="3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5"/>
        <bgColor indexed="64"/>
      </patternFill>
    </fill>
    <fill>
      <patternFill patternType="solid">
        <fgColor indexed="54"/>
        <bgColor indexed="64"/>
      </patternFill>
    </fill>
    <fill>
      <patternFill patternType="solid">
        <fgColor indexed="52"/>
        <bgColor indexed="64"/>
      </patternFill>
    </fill>
    <fill>
      <patternFill patternType="solid">
        <fgColor indexed="42"/>
        <bgColor indexed="64"/>
      </patternFill>
    </fill>
    <fill>
      <patternFill patternType="solid">
        <fgColor indexed="49"/>
        <bgColor indexed="64"/>
      </patternFill>
    </fill>
    <fill>
      <patternFill patternType="solid">
        <fgColor indexed="22"/>
        <bgColor indexed="64"/>
      </patternFill>
    </fill>
    <fill>
      <patternFill patternType="solid">
        <fgColor indexed="11"/>
        <bgColor indexed="64"/>
      </patternFill>
    </fill>
    <fill>
      <patternFill patternType="solid">
        <fgColor indexed="43"/>
        <bgColor indexed="64"/>
      </patternFill>
    </fill>
    <fill>
      <patternFill patternType="solid">
        <fgColor indexed="26"/>
        <bgColor indexed="64"/>
      </patternFill>
    </fill>
    <fill>
      <patternFill patternType="solid">
        <fgColor indexed="25"/>
        <bgColor indexed="64"/>
      </patternFill>
    </fill>
    <fill>
      <patternFill patternType="solid">
        <fgColor indexed="27"/>
        <bgColor indexed="64"/>
      </patternFill>
    </fill>
    <fill>
      <patternFill patternType="solid">
        <fgColor indexed="44"/>
        <bgColor indexed="64"/>
      </patternFill>
    </fill>
    <fill>
      <patternFill patternType="solid">
        <fgColor indexed="48"/>
        <bgColor indexed="64"/>
      </patternFill>
    </fill>
    <fill>
      <patternFill patternType="solid">
        <fgColor indexed="31"/>
        <bgColor indexed="64"/>
      </patternFill>
    </fill>
    <fill>
      <patternFill patternType="solid">
        <fgColor indexed="29"/>
        <bgColor indexed="64"/>
      </patternFill>
    </fill>
    <fill>
      <patternFill patternType="solid">
        <fgColor indexed="10"/>
        <bgColor indexed="64"/>
      </patternFill>
    </fill>
    <fill>
      <patternFill patternType="solid">
        <fgColor indexed="30"/>
        <bgColor indexed="64"/>
      </patternFill>
    </fill>
    <fill>
      <patternFill patternType="solid">
        <fgColor indexed="47"/>
        <bgColor indexed="64"/>
      </patternFill>
    </fill>
    <fill>
      <patternFill patternType="solid">
        <fgColor indexed="46"/>
        <bgColor indexed="64"/>
      </patternFill>
    </fill>
    <fill>
      <patternFill patternType="solid">
        <fgColor indexed="55"/>
        <bgColor indexed="64"/>
      </patternFill>
    </fill>
    <fill>
      <patternFill patternType="solid">
        <fgColor indexed="36"/>
        <bgColor indexed="64"/>
      </patternFill>
    </fill>
    <fill>
      <patternFill patternType="solid">
        <fgColor indexed="51"/>
        <bgColor indexed="64"/>
      </patternFill>
    </fill>
    <fill>
      <patternFill patternType="solid">
        <fgColor indexed="14"/>
        <bgColor indexed="64"/>
      </patternFill>
    </fill>
    <fill>
      <patternFill patternType="lightUp">
        <fgColor indexed="9"/>
        <bgColor indexed="29"/>
      </patternFill>
    </fill>
    <fill>
      <patternFill patternType="gray0625"/>
    </fill>
    <fill>
      <patternFill patternType="mediumGray">
        <fgColor indexed="22"/>
      </patternFill>
    </fill>
    <fill>
      <patternFill patternType="solid">
        <fgColor indexed="12"/>
        <bgColor indexed="64"/>
      </patternFill>
    </fill>
    <fill>
      <patternFill patternType="solid">
        <fgColor indexed="15"/>
        <bgColor indexed="64"/>
      </patternFill>
    </fill>
    <fill>
      <patternFill patternType="solid">
        <fgColor indexed="57"/>
        <bgColor indexed="64"/>
      </patternFill>
    </fill>
    <fill>
      <patternFill patternType="lightUp">
        <fgColor indexed="9"/>
        <bgColor indexed="55"/>
      </patternFill>
    </fill>
    <fill>
      <patternFill patternType="lightUp">
        <fgColor indexed="9"/>
        <bgColor indexed="22"/>
      </patternFill>
    </fill>
    <fill>
      <patternFill patternType="solid">
        <fgColor indexed="62"/>
        <bgColor indexed="64"/>
      </patternFill>
    </fill>
    <fill>
      <patternFill patternType="solid">
        <fgColor indexed="40"/>
        <bgColor indexed="64"/>
      </patternFill>
    </fill>
    <fill>
      <patternFill patternType="solid">
        <fgColor indexed="53"/>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right/>
      <top/>
      <bottom style="thin">
        <color indexed="8"/>
      </bottom>
      <diagonal/>
    </border>
    <border>
      <left style="thin">
        <color indexed="8"/>
      </left>
      <right/>
      <top style="thin">
        <color indexed="8"/>
      </top>
      <bottom style="thin">
        <color indexed="8"/>
      </bottom>
      <diagonal/>
    </border>
    <border>
      <left style="thin">
        <color auto="1"/>
      </left>
      <right/>
      <top style="thin">
        <color auto="1"/>
      </top>
      <bottom style="thin">
        <color auto="1"/>
      </bottom>
      <diagonal/>
    </border>
    <border>
      <left/>
      <right/>
      <top/>
      <bottom style="thin">
        <color auto="1"/>
      </bottom>
      <diagonal/>
    </border>
    <border>
      <left style="thin">
        <color indexed="63"/>
      </left>
      <right style="thin">
        <color indexed="63"/>
      </right>
      <top style="thin">
        <color indexed="63"/>
      </top>
      <bottom style="thin">
        <color indexed="63"/>
      </bottom>
      <diagonal/>
    </border>
    <border>
      <left/>
      <right/>
      <top/>
      <bottom style="medium">
        <color auto="1"/>
      </bottom>
      <diagonal/>
    </border>
    <border>
      <left/>
      <right/>
      <top/>
      <bottom style="thick">
        <color indexed="22"/>
      </bottom>
      <diagonal/>
    </border>
    <border>
      <left/>
      <right/>
      <top style="thin">
        <color indexed="62"/>
      </top>
      <bottom style="double">
        <color indexed="62"/>
      </bottom>
      <diagonal/>
    </border>
    <border>
      <left/>
      <right style="thin">
        <color auto="1"/>
      </right>
      <top/>
      <bottom style="thin">
        <color auto="1"/>
      </bottom>
      <diagonal/>
    </border>
    <border>
      <left/>
      <right/>
      <top/>
      <bottom style="medium">
        <color indexed="30"/>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right/>
      <top/>
      <bottom style="thick">
        <color indexed="11"/>
      </bottom>
      <diagonal/>
    </border>
    <border>
      <left/>
      <right/>
      <top style="thin">
        <color auto="1"/>
      </top>
      <bottom style="thin">
        <color auto="1"/>
      </bottom>
      <diagonal/>
    </border>
    <border>
      <left/>
      <right/>
      <top style="medium">
        <color indexed="9"/>
      </top>
      <bottom style="medium">
        <color indexed="9"/>
      </bottom>
      <diagonal/>
    </border>
    <border>
      <left/>
      <right/>
      <top style="medium">
        <color auto="1"/>
      </top>
      <bottom style="medium">
        <color auto="1"/>
      </bottom>
      <diagonal/>
    </border>
    <border>
      <left style="thin">
        <color indexed="23"/>
      </left>
      <right style="thin">
        <color indexed="23"/>
      </right>
      <top style="thin">
        <color indexed="23"/>
      </top>
      <bottom style="thin">
        <color indexed="23"/>
      </bottom>
      <diagonal/>
    </border>
    <border>
      <left/>
      <right/>
      <top style="thin">
        <color indexed="11"/>
      </top>
      <bottom style="double">
        <color indexed="11"/>
      </bottom>
      <diagonal/>
    </border>
    <border>
      <left/>
      <right/>
      <top/>
      <bottom style="thick">
        <color indexed="43"/>
      </bottom>
      <diagonal/>
    </border>
    <border>
      <left/>
      <right/>
      <top/>
      <bottom style="medium">
        <color indexed="4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top style="thin">
        <color indexed="64"/>
      </top>
      <bottom style="thin">
        <color indexed="64"/>
      </bottom>
      <diagonal/>
    </border>
  </borders>
  <cellStyleXfs count="1281">
    <xf numFmtId="0" fontId="0" fillId="0" borderId="0">
      <alignment vertical="center"/>
    </xf>
    <xf numFmtId="0" fontId="49" fillId="0" borderId="0">
      <alignment vertical="center"/>
    </xf>
    <xf numFmtId="0" fontId="53" fillId="0" borderId="18" applyNumberFormat="0" applyFill="0" applyProtection="0">
      <alignment horizontal="center" vertical="center"/>
    </xf>
    <xf numFmtId="0" fontId="45" fillId="19" borderId="0" applyNumberFormat="0" applyBorder="0" applyAlignment="0" applyProtection="0">
      <alignment vertical="center"/>
    </xf>
    <xf numFmtId="0" fontId="39" fillId="8" borderId="0" applyNumberFormat="0" applyBorder="0" applyAlignment="0" applyProtection="0">
      <alignment vertical="center"/>
    </xf>
    <xf numFmtId="0" fontId="46" fillId="0" borderId="17" applyNumberFormat="0" applyFill="0" applyAlignment="0" applyProtection="0">
      <alignment vertical="center"/>
    </xf>
    <xf numFmtId="9" fontId="8" fillId="0" borderId="0" applyFont="0" applyFill="0" applyBorder="0" applyAlignment="0" applyProtection="0">
      <alignment vertical="center"/>
    </xf>
    <xf numFmtId="0" fontId="57" fillId="0" borderId="0">
      <alignment horizontal="center" vertical="center" wrapText="1"/>
      <protection locked="0"/>
    </xf>
    <xf numFmtId="0" fontId="41" fillId="7" borderId="0" applyNumberFormat="0" applyBorder="0" applyAlignment="0" applyProtection="0">
      <alignment vertical="center"/>
    </xf>
    <xf numFmtId="0" fontId="39" fillId="5" borderId="0" applyNumberFormat="0" applyBorder="0" applyAlignment="0" applyProtection="0">
      <alignment vertical="center"/>
    </xf>
    <xf numFmtId="0" fontId="12" fillId="9" borderId="0" applyNumberFormat="0" applyBorder="0" applyAlignment="0" applyProtection="0">
      <alignment vertical="center"/>
    </xf>
    <xf numFmtId="0" fontId="8" fillId="0" borderId="0">
      <alignment vertical="center"/>
    </xf>
    <xf numFmtId="0" fontId="12" fillId="12" borderId="0" applyNumberFormat="0" applyBorder="0" applyAlignment="0" applyProtection="0">
      <alignment vertical="center"/>
    </xf>
    <xf numFmtId="0" fontId="8" fillId="0" borderId="0">
      <alignment vertical="center"/>
    </xf>
    <xf numFmtId="0" fontId="49" fillId="0" borderId="0">
      <alignment vertical="center"/>
    </xf>
    <xf numFmtId="0" fontId="90" fillId="0" borderId="0">
      <alignment vertical="center"/>
    </xf>
    <xf numFmtId="43" fontId="90" fillId="0" borderId="0" applyFont="0" applyFill="0" applyBorder="0" applyAlignment="0" applyProtection="0">
      <alignment vertical="center"/>
    </xf>
    <xf numFmtId="0" fontId="39" fillId="6" borderId="0" applyNumberFormat="0" applyBorder="0" applyAlignment="0" applyProtection="0">
      <alignment vertical="center"/>
    </xf>
    <xf numFmtId="189" fontId="48" fillId="0" borderId="18" applyFill="0" applyProtection="0">
      <alignment horizontal="right" vertical="center"/>
    </xf>
    <xf numFmtId="0" fontId="45" fillId="6" borderId="0" applyNumberFormat="0" applyBorder="0" applyAlignment="0" applyProtection="0">
      <alignment vertical="center"/>
    </xf>
    <xf numFmtId="0" fontId="39" fillId="23" borderId="0" applyNumberFormat="0" applyBorder="0" applyAlignment="0" applyProtection="0">
      <alignment vertical="center"/>
    </xf>
    <xf numFmtId="0" fontId="41" fillId="14" borderId="0" applyNumberFormat="0" applyBorder="0" applyAlignment="0" applyProtection="0">
      <alignment vertical="center"/>
    </xf>
    <xf numFmtId="0" fontId="55" fillId="12" borderId="1" applyNumberFormat="0" applyBorder="0" applyAlignment="0" applyProtection="0">
      <alignment vertical="center"/>
    </xf>
    <xf numFmtId="9" fontId="8" fillId="0" borderId="0" applyFont="0" applyFill="0" applyBorder="0" applyAlignment="0" applyProtection="0">
      <alignment vertical="center"/>
    </xf>
    <xf numFmtId="0" fontId="45" fillId="16" borderId="0" applyNumberFormat="0" applyBorder="0" applyAlignment="0" applyProtection="0">
      <alignment vertical="center"/>
    </xf>
    <xf numFmtId="0" fontId="52" fillId="4" borderId="0" applyNumberFormat="0" applyBorder="0" applyAlignment="0" applyProtection="0">
      <alignment vertical="center"/>
    </xf>
    <xf numFmtId="0" fontId="39" fillId="5" borderId="0" applyNumberFormat="0" applyBorder="0" applyAlignment="0" applyProtection="0">
      <alignment vertical="center"/>
    </xf>
    <xf numFmtId="0" fontId="37" fillId="0" borderId="0">
      <alignment vertical="center"/>
    </xf>
    <xf numFmtId="0" fontId="45" fillId="18" borderId="0" applyNumberFormat="0" applyBorder="0" applyAlignment="0" applyProtection="0">
      <alignment vertical="center"/>
    </xf>
    <xf numFmtId="0" fontId="39" fillId="15" borderId="0" applyNumberFormat="0" applyBorder="0" applyAlignment="0" applyProtection="0">
      <alignment vertical="center"/>
    </xf>
    <xf numFmtId="0" fontId="39" fillId="6" borderId="0" applyNumberFormat="0" applyBorder="0" applyAlignment="0" applyProtection="0">
      <alignment vertical="center"/>
    </xf>
    <xf numFmtId="0" fontId="39" fillId="23" borderId="0" applyNumberFormat="0" applyBorder="0" applyAlignment="0" applyProtection="0">
      <alignment vertical="center"/>
    </xf>
    <xf numFmtId="9" fontId="8" fillId="0" borderId="0" applyFont="0" applyFill="0" applyBorder="0" applyAlignment="0" applyProtection="0">
      <alignment vertical="center"/>
    </xf>
    <xf numFmtId="0" fontId="8" fillId="0" borderId="0">
      <alignment vertical="center"/>
    </xf>
    <xf numFmtId="0" fontId="8" fillId="0" borderId="0">
      <alignment vertical="center"/>
    </xf>
    <xf numFmtId="0" fontId="45" fillId="4" borderId="0" applyNumberFormat="0" applyBorder="0" applyAlignment="0" applyProtection="0">
      <alignment vertical="center"/>
    </xf>
    <xf numFmtId="0" fontId="39" fillId="15" borderId="0" applyNumberFormat="0" applyBorder="0" applyAlignment="0" applyProtection="0">
      <alignment vertical="center"/>
    </xf>
    <xf numFmtId="0" fontId="56" fillId="0" borderId="20" applyNumberFormat="0" applyFill="0" applyAlignment="0" applyProtection="0">
      <alignment vertical="center"/>
    </xf>
    <xf numFmtId="9" fontId="8" fillId="0" borderId="0" applyFont="0" applyFill="0" applyBorder="0" applyAlignment="0" applyProtection="0">
      <alignment vertical="center"/>
    </xf>
    <xf numFmtId="0" fontId="50" fillId="4" borderId="0" applyNumberFormat="0" applyBorder="0" applyAlignment="0" applyProtection="0">
      <alignment vertical="center"/>
    </xf>
    <xf numFmtId="0" fontId="37" fillId="0" borderId="0">
      <alignment vertical="center"/>
    </xf>
    <xf numFmtId="0" fontId="45" fillId="4" borderId="0" applyNumberFormat="0" applyBorder="0" applyAlignment="0" applyProtection="0">
      <alignment vertical="center"/>
    </xf>
    <xf numFmtId="9" fontId="8" fillId="0" borderId="0" applyFont="0" applyFill="0" applyBorder="0" applyAlignment="0" applyProtection="0">
      <alignment vertical="center"/>
    </xf>
    <xf numFmtId="0" fontId="39" fillId="5" borderId="0" applyNumberFormat="0" applyBorder="0" applyAlignment="0" applyProtection="0">
      <alignment vertical="center"/>
    </xf>
    <xf numFmtId="0" fontId="39" fillId="6" borderId="0" applyNumberFormat="0" applyBorder="0" applyAlignment="0" applyProtection="0">
      <alignment vertical="center"/>
    </xf>
    <xf numFmtId="9" fontId="8" fillId="0" borderId="0" applyFont="0" applyFill="0" applyBorder="0" applyAlignment="0" applyProtection="0">
      <alignment vertical="center"/>
    </xf>
    <xf numFmtId="0" fontId="39" fillId="6" borderId="0" applyNumberFormat="0" applyBorder="0" applyAlignment="0" applyProtection="0">
      <alignment vertical="center"/>
    </xf>
    <xf numFmtId="0" fontId="90" fillId="15" borderId="0" applyNumberFormat="0" applyBorder="0" applyAlignment="0" applyProtection="0">
      <alignment vertical="center"/>
    </xf>
    <xf numFmtId="0" fontId="8" fillId="0" borderId="0">
      <alignment vertical="center"/>
    </xf>
    <xf numFmtId="0" fontId="43" fillId="0" borderId="15">
      <alignment horizontal="center" vertical="center"/>
    </xf>
    <xf numFmtId="0" fontId="45" fillId="16" borderId="0" applyNumberFormat="0" applyBorder="0" applyAlignment="0" applyProtection="0">
      <alignment vertical="center"/>
    </xf>
    <xf numFmtId="0" fontId="90" fillId="7" borderId="0" applyNumberFormat="0" applyBorder="0" applyAlignment="0" applyProtection="0">
      <alignment vertical="center"/>
    </xf>
    <xf numFmtId="0" fontId="8" fillId="0" borderId="0">
      <alignment vertical="center"/>
    </xf>
    <xf numFmtId="0" fontId="48" fillId="0" borderId="5" applyNumberFormat="0" applyFill="0" applyProtection="0">
      <alignment horizontal="righ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40" fillId="7" borderId="0" applyNumberFormat="0" applyBorder="0" applyAlignment="0" applyProtection="0">
      <alignment vertical="center"/>
    </xf>
    <xf numFmtId="0" fontId="12" fillId="9" borderId="0" applyNumberFormat="0" applyBorder="0" applyAlignment="0" applyProtection="0">
      <alignment vertical="center"/>
    </xf>
    <xf numFmtId="0" fontId="8" fillId="0" borderId="0" applyNumberFormat="0" applyFont="0" applyFill="0" applyBorder="0" applyAlignment="0" applyProtection="0">
      <alignment horizontal="left" vertical="center"/>
    </xf>
    <xf numFmtId="0" fontId="45" fillId="9" borderId="0" applyNumberFormat="0" applyBorder="0" applyAlignment="0" applyProtection="0">
      <alignment vertical="center"/>
    </xf>
    <xf numFmtId="0" fontId="39" fillId="6" borderId="0" applyNumberFormat="0" applyBorder="0" applyAlignment="0" applyProtection="0">
      <alignment vertical="center"/>
    </xf>
    <xf numFmtId="0" fontId="56" fillId="0" borderId="20" applyNumberFormat="0" applyFill="0" applyAlignment="0" applyProtection="0">
      <alignment vertical="center"/>
    </xf>
    <xf numFmtId="0" fontId="58" fillId="0" borderId="0">
      <alignment vertical="center"/>
    </xf>
    <xf numFmtId="0" fontId="39" fillId="6" borderId="0" applyNumberFormat="0" applyBorder="0" applyAlignment="0" applyProtection="0">
      <alignment vertical="center"/>
    </xf>
    <xf numFmtId="0" fontId="56" fillId="0" borderId="20" applyNumberFormat="0" applyFill="0" applyAlignment="0" applyProtection="0">
      <alignment vertical="center"/>
    </xf>
    <xf numFmtId="0" fontId="49" fillId="0" borderId="0">
      <alignment vertical="center"/>
    </xf>
    <xf numFmtId="0" fontId="8" fillId="0" borderId="0">
      <alignment vertical="center"/>
    </xf>
    <xf numFmtId="0" fontId="12" fillId="12" borderId="0" applyNumberFormat="0" applyBorder="0" applyAlignment="0" applyProtection="0">
      <alignment vertical="center"/>
    </xf>
    <xf numFmtId="0" fontId="37" fillId="0" borderId="0">
      <alignment vertical="center"/>
    </xf>
    <xf numFmtId="0" fontId="58" fillId="0" borderId="0">
      <alignment vertical="center"/>
    </xf>
    <xf numFmtId="0" fontId="58" fillId="0" borderId="0">
      <alignment vertical="center"/>
    </xf>
    <xf numFmtId="0" fontId="37" fillId="0" borderId="0">
      <alignment vertical="center"/>
    </xf>
    <xf numFmtId="0" fontId="49" fillId="0" borderId="0">
      <alignment vertical="center"/>
    </xf>
    <xf numFmtId="0" fontId="12" fillId="12" borderId="0" applyNumberFormat="0" applyBorder="0" applyAlignment="0" applyProtection="0">
      <alignment vertical="center"/>
    </xf>
    <xf numFmtId="9" fontId="8" fillId="0" borderId="0" applyFont="0" applyFill="0" applyBorder="0" applyAlignment="0" applyProtection="0">
      <alignment vertical="center"/>
    </xf>
    <xf numFmtId="0" fontId="49" fillId="0" borderId="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49" fillId="0" borderId="0">
      <alignment vertical="center"/>
    </xf>
    <xf numFmtId="9" fontId="8" fillId="0" borderId="0" applyFont="0" applyFill="0" applyBorder="0" applyAlignment="0" applyProtection="0">
      <alignment vertical="center"/>
    </xf>
    <xf numFmtId="49" fontId="8" fillId="0" borderId="0" applyFont="0" applyFill="0" applyBorder="0" applyAlignment="0" applyProtection="0">
      <alignment vertical="center"/>
    </xf>
    <xf numFmtId="0" fontId="90" fillId="0" borderId="0">
      <alignment vertical="center"/>
    </xf>
    <xf numFmtId="0" fontId="37" fillId="0" borderId="0">
      <alignment vertical="center"/>
    </xf>
    <xf numFmtId="0" fontId="49" fillId="0" borderId="0">
      <alignment vertical="center"/>
    </xf>
    <xf numFmtId="0" fontId="8" fillId="0" borderId="0">
      <alignment vertical="center"/>
    </xf>
    <xf numFmtId="0" fontId="12" fillId="12" borderId="0" applyNumberFormat="0" applyBorder="0" applyAlignment="0" applyProtection="0">
      <alignment vertical="center"/>
    </xf>
    <xf numFmtId="0" fontId="49" fillId="0" borderId="0">
      <alignment vertical="center"/>
    </xf>
    <xf numFmtId="9" fontId="8" fillId="0" borderId="0" applyFont="0" applyFill="0" applyBorder="0" applyAlignment="0" applyProtection="0">
      <alignment vertical="center"/>
    </xf>
    <xf numFmtId="0" fontId="49" fillId="0" borderId="0">
      <alignment vertical="center"/>
    </xf>
    <xf numFmtId="49" fontId="8" fillId="0" borderId="0" applyFont="0" applyFill="0" applyBorder="0" applyAlignment="0" applyProtection="0">
      <alignment vertical="center"/>
    </xf>
    <xf numFmtId="0" fontId="38" fillId="0" borderId="0" applyNumberFormat="0" applyFill="0" applyBorder="0" applyAlignment="0" applyProtection="0">
      <alignment vertical="top"/>
      <protection locked="0"/>
    </xf>
    <xf numFmtId="0" fontId="39" fillId="5" borderId="0" applyNumberFormat="0" applyBorder="0" applyAlignment="0" applyProtection="0">
      <alignment vertical="center"/>
    </xf>
    <xf numFmtId="0" fontId="49" fillId="0" borderId="0">
      <alignment vertical="center"/>
    </xf>
    <xf numFmtId="0" fontId="39" fillId="15" borderId="0" applyNumberFormat="0" applyBorder="0" applyAlignment="0" applyProtection="0">
      <alignment vertical="center"/>
    </xf>
    <xf numFmtId="0" fontId="49" fillId="0" borderId="0">
      <alignment vertical="center"/>
    </xf>
    <xf numFmtId="0" fontId="49" fillId="0" borderId="0">
      <alignment vertical="center"/>
    </xf>
    <xf numFmtId="10" fontId="8" fillId="0" borderId="0" applyFont="0" applyFill="0" applyBorder="0" applyAlignment="0" applyProtection="0">
      <alignment vertical="center"/>
    </xf>
    <xf numFmtId="9" fontId="8" fillId="0" borderId="0" applyFont="0" applyFill="0" applyBorder="0" applyAlignment="0" applyProtection="0">
      <alignment vertical="center"/>
    </xf>
    <xf numFmtId="0" fontId="49" fillId="0" borderId="0">
      <alignment vertical="center"/>
    </xf>
    <xf numFmtId="0" fontId="44" fillId="0" borderId="16" applyNumberFormat="0" applyFill="0" applyAlignment="0" applyProtection="0">
      <alignment vertical="center"/>
    </xf>
    <xf numFmtId="0" fontId="49" fillId="0" borderId="0">
      <alignment vertical="center"/>
    </xf>
    <xf numFmtId="0" fontId="49" fillId="0" borderId="0">
      <alignment vertical="center"/>
    </xf>
    <xf numFmtId="0" fontId="38" fillId="0" borderId="0" applyNumberFormat="0" applyFill="0" applyBorder="0" applyAlignment="0" applyProtection="0">
      <alignment vertical="top"/>
      <protection locked="0"/>
    </xf>
    <xf numFmtId="0" fontId="39" fillId="5" borderId="0" applyNumberFormat="0" applyBorder="0" applyAlignment="0" applyProtection="0">
      <alignment vertical="center"/>
    </xf>
    <xf numFmtId="0" fontId="49" fillId="0" borderId="0">
      <alignment vertical="center"/>
    </xf>
    <xf numFmtId="0" fontId="48" fillId="0" borderId="0">
      <alignment vertical="center"/>
    </xf>
    <xf numFmtId="0" fontId="39" fillId="8" borderId="0" applyNumberFormat="0" applyBorder="0" applyAlignment="0" applyProtection="0">
      <alignment vertical="center"/>
    </xf>
    <xf numFmtId="0" fontId="37" fillId="0" borderId="0">
      <alignment vertical="center"/>
    </xf>
    <xf numFmtId="0" fontId="90" fillId="7" borderId="0" applyNumberFormat="0" applyBorder="0" applyAlignment="0" applyProtection="0">
      <alignment vertical="center"/>
    </xf>
    <xf numFmtId="0" fontId="90" fillId="7" borderId="0" applyNumberFormat="0" applyBorder="0" applyAlignment="0" applyProtection="0">
      <alignment vertical="center"/>
    </xf>
    <xf numFmtId="0" fontId="45" fillId="26" borderId="0" applyNumberFormat="0" applyBorder="0" applyAlignment="0" applyProtection="0">
      <alignment vertical="center"/>
    </xf>
    <xf numFmtId="0" fontId="90" fillId="17" borderId="0" applyNumberFormat="0" applyBorder="0" applyAlignment="0" applyProtection="0">
      <alignment vertical="center"/>
    </xf>
    <xf numFmtId="0" fontId="12" fillId="17" borderId="0" applyNumberFormat="0" applyBorder="0" applyAlignment="0" applyProtection="0">
      <alignment vertical="center"/>
    </xf>
    <xf numFmtId="0" fontId="90" fillId="4" borderId="0" applyNumberFormat="0" applyBorder="0" applyAlignment="0" applyProtection="0">
      <alignment vertical="center"/>
    </xf>
    <xf numFmtId="0" fontId="90" fillId="4" borderId="0" applyNumberFormat="0" applyBorder="0" applyAlignment="0" applyProtection="0">
      <alignment vertical="center"/>
    </xf>
    <xf numFmtId="0" fontId="90" fillId="4" borderId="0" applyNumberFormat="0" applyBorder="0" applyAlignment="0" applyProtection="0">
      <alignment vertical="center"/>
    </xf>
    <xf numFmtId="0" fontId="45" fillId="21" borderId="0" applyNumberFormat="0" applyBorder="0" applyAlignment="0" applyProtection="0">
      <alignment vertical="center"/>
    </xf>
    <xf numFmtId="0" fontId="8" fillId="0" borderId="0">
      <alignment vertical="center"/>
    </xf>
    <xf numFmtId="0" fontId="90" fillId="12" borderId="0" applyNumberFormat="0" applyBorder="0" applyAlignment="0" applyProtection="0">
      <alignment vertical="center"/>
    </xf>
    <xf numFmtId="0" fontId="90" fillId="12" borderId="0" applyNumberFormat="0" applyBorder="0" applyAlignment="0" applyProtection="0">
      <alignment vertical="center"/>
    </xf>
    <xf numFmtId="0" fontId="8" fillId="0" borderId="0">
      <alignment vertical="center"/>
    </xf>
    <xf numFmtId="0" fontId="90" fillId="14" borderId="0" applyNumberFormat="0" applyBorder="0" applyAlignment="0" applyProtection="0">
      <alignment vertical="center"/>
    </xf>
    <xf numFmtId="179" fontId="8" fillId="0" borderId="0" applyFont="0" applyFill="0" applyBorder="0" applyAlignment="0" applyProtection="0">
      <alignment vertical="center"/>
    </xf>
    <xf numFmtId="0" fontId="8" fillId="0" borderId="0">
      <alignment vertical="center"/>
    </xf>
    <xf numFmtId="0" fontId="90" fillId="14" borderId="0" applyNumberFormat="0" applyBorder="0" applyAlignment="0" applyProtection="0">
      <alignment vertical="center"/>
    </xf>
    <xf numFmtId="0" fontId="8" fillId="0" borderId="0">
      <alignment vertical="center"/>
    </xf>
    <xf numFmtId="0" fontId="90" fillId="22" borderId="0" applyNumberFormat="0" applyBorder="0" applyAlignment="0" applyProtection="0">
      <alignment vertical="center"/>
    </xf>
    <xf numFmtId="0" fontId="39" fillId="21" borderId="0" applyNumberFormat="0" applyBorder="0" applyAlignment="0" applyProtection="0">
      <alignment vertical="center"/>
    </xf>
    <xf numFmtId="0" fontId="90" fillId="2" borderId="0" applyNumberFormat="0" applyBorder="0" applyAlignment="0" applyProtection="0">
      <alignment vertical="center"/>
    </xf>
    <xf numFmtId="0" fontId="90" fillId="2" borderId="0" applyNumberFormat="0" applyBorder="0" applyAlignment="0" applyProtection="0">
      <alignment vertical="center"/>
    </xf>
    <xf numFmtId="0" fontId="90" fillId="14" borderId="0" applyNumberFormat="0" applyBorder="0" applyAlignment="0" applyProtection="0">
      <alignment vertical="center"/>
    </xf>
    <xf numFmtId="0" fontId="90" fillId="14" borderId="0" applyNumberFormat="0" applyBorder="0" applyAlignment="0" applyProtection="0">
      <alignment vertical="center"/>
    </xf>
    <xf numFmtId="0" fontId="90" fillId="14" borderId="0" applyNumberFormat="0" applyBorder="0" applyAlignment="0" applyProtection="0">
      <alignment vertical="center"/>
    </xf>
    <xf numFmtId="0" fontId="12" fillId="12" borderId="0" applyNumberFormat="0" applyBorder="0" applyAlignment="0" applyProtection="0">
      <alignment vertical="center"/>
    </xf>
    <xf numFmtId="0" fontId="90" fillId="21" borderId="0" applyNumberFormat="0" applyBorder="0" applyAlignment="0" applyProtection="0">
      <alignment vertical="center"/>
    </xf>
    <xf numFmtId="0" fontId="90" fillId="11" borderId="0" applyNumberFormat="0" applyBorder="0" applyAlignment="0" applyProtection="0">
      <alignment vertical="center"/>
    </xf>
    <xf numFmtId="0" fontId="90" fillId="11" borderId="0" applyNumberFormat="0" applyBorder="0" applyAlignment="0" applyProtection="0">
      <alignment vertical="center"/>
    </xf>
    <xf numFmtId="0" fontId="47" fillId="0" borderId="1">
      <alignment horizontal="left" vertical="center"/>
    </xf>
    <xf numFmtId="0" fontId="90" fillId="15" borderId="0" applyNumberFormat="0" applyBorder="0" applyAlignment="0" applyProtection="0">
      <alignment vertical="center"/>
    </xf>
    <xf numFmtId="0" fontId="39" fillId="5" borderId="0" applyNumberFormat="0" applyBorder="0" applyAlignment="0" applyProtection="0">
      <alignment vertical="center"/>
    </xf>
    <xf numFmtId="0" fontId="90" fillId="4" borderId="0" applyNumberFormat="0" applyBorder="0" applyAlignment="0" applyProtection="0">
      <alignment vertical="center"/>
    </xf>
    <xf numFmtId="0" fontId="90" fillId="4" borderId="0" applyNumberFormat="0" applyBorder="0" applyAlignment="0" applyProtection="0">
      <alignment vertical="center"/>
    </xf>
    <xf numFmtId="0" fontId="90" fillId="18" borderId="0" applyNumberFormat="0" applyBorder="0" applyAlignment="0" applyProtection="0">
      <alignment vertical="center"/>
    </xf>
    <xf numFmtId="0" fontId="90" fillId="21" borderId="0" applyNumberFormat="0" applyBorder="0" applyAlignment="0" applyProtection="0">
      <alignment vertical="center"/>
    </xf>
    <xf numFmtId="0" fontId="90" fillId="21" borderId="0" applyNumberFormat="0" applyBorder="0" applyAlignment="0" applyProtection="0">
      <alignment vertical="center"/>
    </xf>
    <xf numFmtId="0" fontId="90" fillId="10" borderId="0" applyNumberFormat="0" applyBorder="0" applyAlignment="0" applyProtection="0">
      <alignment vertical="center"/>
    </xf>
    <xf numFmtId="0" fontId="90" fillId="15" borderId="0" applyNumberFormat="0" applyBorder="0" applyAlignment="0" applyProtection="0">
      <alignment vertical="center"/>
    </xf>
    <xf numFmtId="0" fontId="90" fillId="22" borderId="0" applyNumberFormat="0" applyBorder="0" applyAlignment="0" applyProtection="0">
      <alignment vertical="center"/>
    </xf>
    <xf numFmtId="0" fontId="12" fillId="12" borderId="0" applyNumberFormat="0" applyBorder="0" applyAlignment="0" applyProtection="0">
      <alignment vertical="center"/>
    </xf>
    <xf numFmtId="0" fontId="41" fillId="7" borderId="0" applyNumberFormat="0" applyBorder="0" applyAlignment="0" applyProtection="0">
      <alignment vertical="center"/>
    </xf>
    <xf numFmtId="0" fontId="90" fillId="9" borderId="0" applyNumberFormat="0" applyBorder="0" applyAlignment="0" applyProtection="0">
      <alignment vertical="center"/>
    </xf>
    <xf numFmtId="0" fontId="90" fillId="9" borderId="0" applyNumberFormat="0" applyBorder="0" applyAlignment="0" applyProtection="0">
      <alignment vertical="center"/>
    </xf>
    <xf numFmtId="0" fontId="45" fillId="24" borderId="0" applyNumberFormat="0" applyBorder="0" applyAlignment="0" applyProtection="0">
      <alignment vertical="center"/>
    </xf>
    <xf numFmtId="0" fontId="41" fillId="7" borderId="0" applyNumberFormat="0" applyBorder="0" applyAlignment="0" applyProtection="0">
      <alignment vertical="center"/>
    </xf>
    <xf numFmtId="0" fontId="90" fillId="15" borderId="0" applyNumberFormat="0" applyBorder="0" applyAlignment="0" applyProtection="0">
      <alignment vertical="center"/>
    </xf>
    <xf numFmtId="0" fontId="41" fillId="7" borderId="0" applyNumberFormat="0" applyBorder="0" applyAlignment="0" applyProtection="0">
      <alignment vertical="center"/>
    </xf>
    <xf numFmtId="0" fontId="90" fillId="14" borderId="0" applyNumberFormat="0" applyBorder="0" applyAlignment="0" applyProtection="0">
      <alignment vertical="center"/>
    </xf>
    <xf numFmtId="0" fontId="51" fillId="11" borderId="0" applyNumberFormat="0" applyBorder="0" applyAlignment="0" applyProtection="0">
      <alignment vertical="center"/>
    </xf>
    <xf numFmtId="9" fontId="8" fillId="0" borderId="0" applyFont="0" applyFill="0" applyBorder="0" applyAlignment="0" applyProtection="0">
      <alignment vertical="center"/>
    </xf>
    <xf numFmtId="0" fontId="44" fillId="0" borderId="16" applyNumberFormat="0" applyFill="0" applyAlignment="0" applyProtection="0">
      <alignment vertical="center"/>
    </xf>
    <xf numFmtId="0" fontId="90" fillId="14" borderId="0" applyNumberFormat="0" applyBorder="0" applyAlignment="0" applyProtection="0">
      <alignment vertical="center"/>
    </xf>
    <xf numFmtId="0" fontId="39" fillId="13" borderId="0" applyNumberFormat="0" applyBorder="0" applyAlignment="0" applyProtection="0">
      <alignment vertical="center"/>
    </xf>
    <xf numFmtId="0" fontId="51" fillId="11" borderId="0" applyNumberFormat="0" applyBorder="0" applyAlignment="0" applyProtection="0">
      <alignment vertical="center"/>
    </xf>
    <xf numFmtId="9" fontId="8" fillId="0" borderId="0" applyFont="0" applyFill="0" applyBorder="0" applyAlignment="0" applyProtection="0">
      <alignment vertical="center"/>
    </xf>
    <xf numFmtId="0" fontId="41" fillId="7" borderId="0" applyNumberFormat="0" applyBorder="0" applyAlignment="0" applyProtection="0">
      <alignment vertical="center"/>
    </xf>
    <xf numFmtId="0" fontId="90" fillId="25" borderId="0" applyNumberFormat="0" applyBorder="0" applyAlignment="0" applyProtection="0">
      <alignment vertical="center"/>
    </xf>
    <xf numFmtId="0" fontId="45" fillId="11" borderId="0" applyNumberFormat="0" applyBorder="0" applyAlignment="0" applyProtection="0">
      <alignment vertical="center"/>
    </xf>
    <xf numFmtId="0" fontId="42" fillId="9" borderId="14" applyNumberFormat="0" applyAlignment="0" applyProtection="0">
      <alignment vertical="center"/>
    </xf>
    <xf numFmtId="0" fontId="39" fillId="6" borderId="0" applyNumberFormat="0" applyBorder="0" applyAlignment="0" applyProtection="0">
      <alignment vertical="center"/>
    </xf>
    <xf numFmtId="0" fontId="45" fillId="11" borderId="0" applyNumberFormat="0" applyBorder="0" applyAlignment="0" applyProtection="0">
      <alignment vertical="center"/>
    </xf>
    <xf numFmtId="0" fontId="45" fillId="11" borderId="0" applyNumberFormat="0" applyBorder="0" applyAlignment="0" applyProtection="0">
      <alignment vertical="center"/>
    </xf>
    <xf numFmtId="0" fontId="41" fillId="7" borderId="0" applyNumberFormat="0" applyBorder="0" applyAlignment="0" applyProtection="0">
      <alignment vertical="center"/>
    </xf>
    <xf numFmtId="0" fontId="54" fillId="0" borderId="19" applyNumberFormat="0" applyFill="0" applyAlignment="0" applyProtection="0">
      <alignment vertical="center"/>
    </xf>
    <xf numFmtId="0" fontId="45" fillId="11" borderId="0" applyNumberFormat="0" applyBorder="0" applyAlignment="0" applyProtection="0">
      <alignment vertical="center"/>
    </xf>
    <xf numFmtId="9" fontId="8" fillId="0" borderId="0" applyFont="0" applyFill="0" applyBorder="0" applyAlignment="0" applyProtection="0">
      <alignment vertical="center"/>
    </xf>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45" fillId="4" borderId="0" applyNumberFormat="0" applyBorder="0" applyAlignment="0" applyProtection="0">
      <alignment vertical="center"/>
    </xf>
    <xf numFmtId="0" fontId="42" fillId="9" borderId="14" applyNumberFormat="0" applyAlignment="0" applyProtection="0">
      <alignment vertical="center"/>
    </xf>
    <xf numFmtId="0" fontId="8" fillId="0" borderId="0">
      <alignment vertical="center"/>
    </xf>
    <xf numFmtId="0" fontId="39" fillId="6" borderId="0" applyNumberFormat="0" applyBorder="0" applyAlignment="0" applyProtection="0">
      <alignment vertical="center"/>
    </xf>
    <xf numFmtId="0" fontId="45" fillId="4" borderId="0" applyNumberFormat="0" applyBorder="0" applyAlignment="0" applyProtection="0">
      <alignment vertical="center"/>
    </xf>
    <xf numFmtId="0" fontId="39" fillId="21" borderId="0" applyNumberFormat="0" applyBorder="0" applyAlignment="0" applyProtection="0">
      <alignment vertical="center"/>
    </xf>
    <xf numFmtId="0" fontId="90" fillId="12" borderId="21" applyNumberFormat="0" applyFont="0" applyAlignment="0" applyProtection="0">
      <alignment vertical="center"/>
    </xf>
    <xf numFmtId="0" fontId="45" fillId="18" borderId="0" applyNumberFormat="0" applyBorder="0" applyAlignment="0" applyProtection="0">
      <alignment vertical="center"/>
    </xf>
    <xf numFmtId="0" fontId="45" fillId="21" borderId="0" applyNumberFormat="0" applyBorder="0" applyAlignment="0" applyProtection="0">
      <alignment vertical="center"/>
    </xf>
    <xf numFmtId="0" fontId="39" fillId="6" borderId="0" applyNumberFormat="0" applyBorder="0" applyAlignment="0" applyProtection="0">
      <alignment vertical="center"/>
    </xf>
    <xf numFmtId="0" fontId="45" fillId="21" borderId="0" applyNumberFormat="0" applyBorder="0" applyAlignment="0" applyProtection="0">
      <alignment vertical="center"/>
    </xf>
    <xf numFmtId="0" fontId="45" fillId="21" borderId="0" applyNumberFormat="0" applyBorder="0" applyAlignment="0" applyProtection="0">
      <alignment vertical="center"/>
    </xf>
    <xf numFmtId="0" fontId="45" fillId="10" borderId="0" applyNumberFormat="0" applyBorder="0" applyAlignment="0" applyProtection="0">
      <alignment vertical="center"/>
    </xf>
    <xf numFmtId="0" fontId="12" fillId="17" borderId="0" applyNumberFormat="0" applyBorder="0" applyAlignment="0" applyProtection="0">
      <alignment vertical="center"/>
    </xf>
    <xf numFmtId="0" fontId="45" fillId="10" borderId="0" applyNumberFormat="0" applyBorder="0" applyAlignment="0" applyProtection="0">
      <alignment vertical="center"/>
    </xf>
    <xf numFmtId="0" fontId="12" fillId="17" borderId="0" applyNumberFormat="0" applyBorder="0" applyAlignment="0" applyProtection="0">
      <alignment vertical="center"/>
    </xf>
    <xf numFmtId="0" fontId="45" fillId="16" borderId="0" applyNumberFormat="0" applyBorder="0" applyAlignment="0" applyProtection="0">
      <alignment vertical="center"/>
    </xf>
    <xf numFmtId="0" fontId="39" fillId="6" borderId="0" applyNumberFormat="0" applyBorder="0" applyAlignment="0" applyProtection="0">
      <alignment vertical="center"/>
    </xf>
    <xf numFmtId="0" fontId="45" fillId="16" borderId="0" applyNumberFormat="0" applyBorder="0" applyAlignment="0" applyProtection="0">
      <alignment vertical="center"/>
    </xf>
    <xf numFmtId="0" fontId="48" fillId="0" borderId="0" applyProtection="0">
      <alignment vertical="center"/>
    </xf>
    <xf numFmtId="0" fontId="8" fillId="0" borderId="0">
      <alignment vertical="center"/>
    </xf>
    <xf numFmtId="0" fontId="45" fillId="24" borderId="0" applyNumberFormat="0" applyBorder="0" applyAlignment="0" applyProtection="0">
      <alignment vertical="center"/>
    </xf>
    <xf numFmtId="0" fontId="45" fillId="9" borderId="0" applyNumberFormat="0" applyBorder="0" applyAlignment="0" applyProtection="0">
      <alignment vertical="center"/>
    </xf>
    <xf numFmtId="0" fontId="56" fillId="0" borderId="20" applyNumberFormat="0" applyFill="0" applyAlignment="0" applyProtection="0">
      <alignment vertical="center"/>
    </xf>
    <xf numFmtId="0" fontId="45" fillId="9" borderId="0" applyNumberFormat="0" applyBorder="0" applyAlignment="0" applyProtection="0">
      <alignment vertical="center"/>
    </xf>
    <xf numFmtId="0" fontId="45" fillId="9" borderId="0" applyNumberFormat="0" applyBorder="0" applyAlignment="0" applyProtection="0">
      <alignment vertical="center"/>
    </xf>
    <xf numFmtId="9" fontId="8" fillId="0" borderId="0" applyFont="0" applyFill="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8" fillId="0" borderId="0" applyNumberFormat="0" applyFill="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5" borderId="0" applyNumberFormat="0" applyBorder="0" applyAlignment="0" applyProtection="0">
      <alignment vertical="center"/>
    </xf>
    <xf numFmtId="0" fontId="60" fillId="0" borderId="23">
      <alignment horizontal="left" vertical="center"/>
    </xf>
    <xf numFmtId="0" fontId="45" fillId="8" borderId="0" applyNumberFormat="0" applyBorder="0" applyAlignment="0" applyProtection="0">
      <alignment vertical="center"/>
    </xf>
    <xf numFmtId="0" fontId="60" fillId="0" borderId="23">
      <alignment horizontal="left" vertical="center"/>
    </xf>
    <xf numFmtId="0" fontId="45" fillId="8" borderId="0" applyNumberFormat="0" applyBorder="0" applyAlignment="0" applyProtection="0">
      <alignment vertical="center"/>
    </xf>
    <xf numFmtId="0" fontId="45" fillId="6" borderId="0" applyNumberFormat="0" applyBorder="0" applyAlignment="0" applyProtection="0">
      <alignment vertical="center"/>
    </xf>
    <xf numFmtId="0" fontId="58" fillId="0" borderId="0">
      <alignment vertical="center"/>
      <protection locked="0"/>
    </xf>
    <xf numFmtId="0" fontId="45" fillId="26" borderId="0" applyNumberFormat="0" applyBorder="0" applyAlignment="0" applyProtection="0">
      <alignment vertical="center"/>
    </xf>
    <xf numFmtId="0" fontId="12" fillId="17" borderId="0" applyNumberFormat="0" applyBorder="0" applyAlignment="0" applyProtection="0">
      <alignment vertical="center"/>
    </xf>
    <xf numFmtId="0" fontId="39" fillId="5" borderId="0" applyNumberFormat="0" applyBorder="0" applyAlignment="0" applyProtection="0">
      <alignment vertical="center"/>
    </xf>
    <xf numFmtId="0" fontId="12" fillId="17" borderId="0" applyNumberFormat="0" applyBorder="0" applyAlignment="0" applyProtection="0">
      <alignment vertical="center"/>
    </xf>
    <xf numFmtId="0" fontId="12" fillId="14" borderId="0" applyNumberFormat="0" applyBorder="0" applyAlignment="0" applyProtection="0">
      <alignment vertical="center"/>
    </xf>
    <xf numFmtId="0" fontId="12" fillId="17" borderId="0" applyNumberFormat="0" applyBorder="0" applyAlignment="0" applyProtection="0">
      <alignment vertical="center"/>
    </xf>
    <xf numFmtId="0" fontId="12" fillId="17" borderId="0" applyNumberFormat="0" applyBorder="0" applyAlignment="0" applyProtection="0">
      <alignment vertical="center"/>
    </xf>
    <xf numFmtId="0" fontId="65" fillId="0" borderId="0" applyNumberFormat="0" applyFill="0" applyBorder="0" applyAlignment="0" applyProtection="0">
      <alignment vertical="center"/>
    </xf>
    <xf numFmtId="0" fontId="39" fillId="6" borderId="0" applyNumberFormat="0" applyBorder="0" applyAlignment="0" applyProtection="0">
      <alignment vertical="center"/>
    </xf>
    <xf numFmtId="0" fontId="12" fillId="17" borderId="0" applyNumberFormat="0" applyBorder="0" applyAlignment="0" applyProtection="0">
      <alignment vertical="center"/>
    </xf>
    <xf numFmtId="0" fontId="12" fillId="17" borderId="0" applyNumberFormat="0" applyBorder="0" applyAlignment="0" applyProtection="0">
      <alignment vertical="center"/>
    </xf>
    <xf numFmtId="0" fontId="12" fillId="17" borderId="0" applyNumberFormat="0" applyBorder="0" applyAlignment="0" applyProtection="0">
      <alignment vertical="center"/>
    </xf>
    <xf numFmtId="0" fontId="43" fillId="0" borderId="15">
      <alignment horizontal="center"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56" fillId="0" borderId="20" applyNumberFormat="0" applyFill="0" applyAlignment="0" applyProtection="0">
      <alignment vertical="center"/>
    </xf>
    <xf numFmtId="0" fontId="39" fillId="15" borderId="0" applyNumberFormat="0" applyBorder="0" applyAlignment="0" applyProtection="0">
      <alignment vertical="center"/>
    </xf>
    <xf numFmtId="0" fontId="56" fillId="0" borderId="20" applyNumberFormat="0" applyFill="0" applyAlignment="0" applyProtection="0">
      <alignment vertical="center"/>
    </xf>
    <xf numFmtId="0" fontId="39" fillId="5" borderId="0" applyNumberFormat="0" applyBorder="0" applyAlignment="0" applyProtection="0">
      <alignment vertical="center"/>
    </xf>
    <xf numFmtId="15" fontId="61" fillId="0" borderId="0">
      <alignment vertical="center"/>
    </xf>
    <xf numFmtId="0" fontId="39" fillId="5" borderId="0" applyNumberFormat="0" applyBorder="0" applyAlignment="0" applyProtection="0">
      <alignment vertical="center"/>
    </xf>
    <xf numFmtId="179" fontId="8" fillId="0" borderId="0" applyFont="0" applyFill="0" applyBorder="0" applyAlignment="0" applyProtection="0">
      <alignment vertical="center"/>
    </xf>
    <xf numFmtId="0" fontId="39" fillId="5" borderId="0" applyNumberFormat="0" applyBorder="0" applyAlignment="0" applyProtection="0">
      <alignment vertical="center"/>
    </xf>
    <xf numFmtId="0" fontId="39" fillId="5" borderId="0" applyNumberFormat="0" applyBorder="0" applyAlignment="0" applyProtection="0">
      <alignment vertical="center"/>
    </xf>
    <xf numFmtId="0" fontId="39" fillId="5" borderId="0" applyNumberFormat="0" applyBorder="0" applyAlignment="0" applyProtection="0">
      <alignment vertical="center"/>
    </xf>
    <xf numFmtId="0" fontId="8" fillId="0" borderId="0">
      <alignment vertical="center"/>
    </xf>
    <xf numFmtId="0" fontId="39" fillId="5" borderId="0" applyNumberFormat="0" applyBorder="0" applyAlignment="0" applyProtection="0">
      <alignment vertical="center"/>
    </xf>
    <xf numFmtId="0" fontId="63" fillId="28" borderId="6">
      <alignment vertical="center"/>
      <protection locked="0"/>
    </xf>
    <xf numFmtId="0" fontId="8" fillId="0" borderId="0">
      <alignment vertical="center"/>
    </xf>
    <xf numFmtId="0" fontId="39" fillId="5" borderId="0" applyNumberFormat="0" applyBorder="0" applyAlignment="0" applyProtection="0">
      <alignment vertical="center"/>
    </xf>
    <xf numFmtId="0" fontId="8" fillId="0" borderId="0">
      <alignment vertical="center"/>
    </xf>
    <xf numFmtId="0" fontId="50" fillId="22" borderId="0" applyNumberFormat="0" applyBorder="0" applyAlignment="0" applyProtection="0">
      <alignment vertical="center"/>
    </xf>
    <xf numFmtId="0" fontId="39" fillId="5" borderId="0" applyNumberFormat="0" applyBorder="0" applyAlignment="0" applyProtection="0">
      <alignment vertical="center"/>
    </xf>
    <xf numFmtId="0" fontId="50" fillId="22" borderId="0" applyNumberFormat="0" applyBorder="0" applyAlignment="0" applyProtection="0">
      <alignment vertical="center"/>
    </xf>
    <xf numFmtId="0" fontId="39" fillId="5" borderId="0" applyNumberFormat="0" applyBorder="0" applyAlignment="0" applyProtection="0">
      <alignment vertical="center"/>
    </xf>
    <xf numFmtId="0" fontId="39" fillId="13" borderId="0" applyNumberFormat="0" applyBorder="0" applyAlignment="0" applyProtection="0">
      <alignment vertical="center"/>
    </xf>
    <xf numFmtId="0" fontId="45" fillId="5" borderId="0" applyNumberFormat="0" applyBorder="0" applyAlignment="0" applyProtection="0">
      <alignment vertical="center"/>
    </xf>
    <xf numFmtId="0" fontId="60" fillId="0" borderId="25" applyNumberFormat="0" applyAlignment="0" applyProtection="0">
      <alignment horizontal="left" vertical="center"/>
    </xf>
    <xf numFmtId="0" fontId="67" fillId="21" borderId="26" applyNumberFormat="0" applyAlignment="0" applyProtection="0">
      <alignment vertical="center"/>
    </xf>
    <xf numFmtId="0" fontId="12" fillId="9"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12" fillId="17" borderId="0" applyNumberFormat="0" applyBorder="0" applyAlignment="0" applyProtection="0">
      <alignment vertical="center"/>
    </xf>
    <xf numFmtId="0" fontId="39" fillId="2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63" fillId="28" borderId="6">
      <alignment vertical="center"/>
      <protection locked="0"/>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9" fontId="8" fillId="0" borderId="0" applyFont="0" applyFill="0" applyBorder="0" applyAlignment="0" applyProtection="0">
      <alignment vertical="center"/>
    </xf>
    <xf numFmtId="0" fontId="8" fillId="0" borderId="0">
      <alignment vertical="center"/>
    </xf>
    <xf numFmtId="0" fontId="39" fillId="13" borderId="0" applyNumberFormat="0" applyBorder="0" applyAlignment="0" applyProtection="0">
      <alignment vertical="center"/>
    </xf>
    <xf numFmtId="15" fontId="61" fillId="0" borderId="0">
      <alignment vertical="center"/>
    </xf>
    <xf numFmtId="0" fontId="64" fillId="0" borderId="0">
      <alignment vertical="center"/>
    </xf>
    <xf numFmtId="9" fontId="8" fillId="0" borderId="0" applyFont="0" applyFill="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23" borderId="0" applyNumberFormat="0" applyBorder="0" applyAlignment="0" applyProtection="0">
      <alignment vertical="center"/>
    </xf>
    <xf numFmtId="0" fontId="12" fillId="12" borderId="0" applyNumberFormat="0" applyBorder="0" applyAlignment="0" applyProtection="0">
      <alignment vertical="center"/>
    </xf>
    <xf numFmtId="0" fontId="39" fillId="8" borderId="0" applyNumberFormat="0" applyBorder="0" applyAlignment="0" applyProtection="0">
      <alignment vertical="center"/>
    </xf>
    <xf numFmtId="0" fontId="8" fillId="0" borderId="0" applyFont="0" applyFill="0" applyBorder="0" applyAlignment="0" applyProtection="0">
      <alignment vertical="center"/>
    </xf>
    <xf numFmtId="0" fontId="12" fillId="12" borderId="0" applyNumberFormat="0" applyBorder="0" applyAlignment="0" applyProtection="0">
      <alignment vertical="center"/>
    </xf>
    <xf numFmtId="0" fontId="39" fillId="8" borderId="0" applyNumberFormat="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56" fillId="0" borderId="20" applyNumberFormat="0" applyFill="0" applyAlignment="0" applyProtection="0">
      <alignment vertical="center"/>
    </xf>
    <xf numFmtId="0" fontId="12" fillId="12" borderId="0" applyNumberFormat="0" applyBorder="0" applyAlignment="0" applyProtection="0">
      <alignment vertical="center"/>
    </xf>
    <xf numFmtId="0" fontId="46" fillId="0" borderId="17" applyNumberFormat="0" applyFill="0" applyAlignment="0" applyProtection="0">
      <alignment vertical="center"/>
    </xf>
    <xf numFmtId="0" fontId="39" fillId="8" borderId="0" applyNumberFormat="0" applyBorder="0" applyAlignment="0" applyProtection="0">
      <alignment vertical="center"/>
    </xf>
    <xf numFmtId="0" fontId="56" fillId="0" borderId="20" applyNumberFormat="0" applyFill="0" applyAlignment="0" applyProtection="0">
      <alignment vertical="center"/>
    </xf>
    <xf numFmtId="0" fontId="12" fillId="12" borderId="0" applyNumberFormat="0" applyBorder="0" applyAlignment="0" applyProtection="0">
      <alignment vertical="center"/>
    </xf>
    <xf numFmtId="0" fontId="56" fillId="0" borderId="20" applyNumberFormat="0" applyFill="0" applyAlignment="0" applyProtection="0">
      <alignment vertical="center"/>
    </xf>
    <xf numFmtId="0" fontId="12" fillId="7" borderId="0" applyNumberFormat="0" applyBorder="0" applyAlignment="0" applyProtection="0">
      <alignment vertical="center"/>
    </xf>
    <xf numFmtId="0" fontId="39" fillId="5" borderId="0" applyNumberFormat="0" applyBorder="0" applyAlignment="0" applyProtection="0">
      <alignment vertical="center"/>
    </xf>
    <xf numFmtId="185" fontId="8" fillId="0" borderId="0" applyFont="0" applyFill="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39" fillId="9" borderId="0" applyNumberFormat="0" applyBorder="0" applyAlignment="0" applyProtection="0">
      <alignment vertical="center"/>
    </xf>
    <xf numFmtId="178" fontId="8" fillId="0" borderId="0" applyFont="0" applyFill="0" applyBorder="0" applyAlignment="0" applyProtection="0">
      <alignment vertical="center"/>
    </xf>
    <xf numFmtId="0" fontId="39" fillId="9" borderId="0" applyNumberFormat="0" applyBorder="0" applyAlignment="0" applyProtection="0">
      <alignment vertical="center"/>
    </xf>
    <xf numFmtId="0" fontId="39" fillId="5" borderId="0" applyNumberFormat="0" applyBorder="0" applyAlignment="0" applyProtection="0">
      <alignment vertical="center"/>
    </xf>
    <xf numFmtId="0" fontId="41" fillId="14"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48" fillId="0" borderId="5" applyNumberFormat="0" applyFill="0" applyProtection="0">
      <alignment horizontal="right" vertical="center"/>
    </xf>
    <xf numFmtId="0" fontId="39" fillId="9"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192" fontId="62" fillId="0" borderId="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8" fillId="0" borderId="0">
      <alignment vertical="center"/>
    </xf>
    <xf numFmtId="0" fontId="39" fillId="23" borderId="0" applyNumberFormat="0" applyBorder="0" applyAlignment="0" applyProtection="0">
      <alignment vertical="center"/>
    </xf>
    <xf numFmtId="195" fontId="8" fillId="0" borderId="0" applyFont="0" applyFill="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9" fontId="8" fillId="0" borderId="0" applyFont="0" applyFill="0" applyBorder="0" applyAlignment="0" applyProtection="0">
      <alignment vertical="center"/>
    </xf>
    <xf numFmtId="0" fontId="39" fillId="5" borderId="0" applyNumberFormat="0" applyBorder="0" applyAlignment="0" applyProtection="0">
      <alignment vertical="center"/>
    </xf>
    <xf numFmtId="0" fontId="12" fillId="17" borderId="0" applyNumberFormat="0" applyBorder="0" applyAlignment="0" applyProtection="0">
      <alignment vertical="center"/>
    </xf>
    <xf numFmtId="9" fontId="8" fillId="0" borderId="0" applyFont="0" applyFill="0" applyBorder="0" applyAlignment="0" applyProtection="0">
      <alignment vertical="center"/>
    </xf>
    <xf numFmtId="0" fontId="12" fillId="17" borderId="0" applyNumberFormat="0" applyBorder="0" applyAlignment="0" applyProtection="0">
      <alignment vertical="center"/>
    </xf>
    <xf numFmtId="9" fontId="8" fillId="0" borderId="0" applyFont="0" applyFill="0" applyBorder="0" applyAlignment="0" applyProtection="0">
      <alignment vertical="center"/>
    </xf>
    <xf numFmtId="0" fontId="12" fillId="17" borderId="0" applyNumberFormat="0" applyBorder="0" applyAlignment="0" applyProtection="0">
      <alignment vertical="center"/>
    </xf>
    <xf numFmtId="9" fontId="8" fillId="0" borderId="0" applyFont="0" applyFill="0" applyBorder="0" applyAlignment="0" applyProtection="0">
      <alignment vertical="center"/>
    </xf>
    <xf numFmtId="0" fontId="12" fillId="17" borderId="0" applyNumberFormat="0" applyBorder="0" applyAlignment="0" applyProtection="0">
      <alignment vertical="center"/>
    </xf>
    <xf numFmtId="0" fontId="11" fillId="27" borderId="0" applyNumberFormat="0" applyBorder="0" applyAlignment="0" applyProtection="0">
      <alignment vertical="center"/>
    </xf>
    <xf numFmtId="9" fontId="8" fillId="0" borderId="0" applyFont="0" applyFill="0" applyBorder="0" applyAlignment="0" applyProtection="0">
      <alignment vertical="center"/>
    </xf>
    <xf numFmtId="0" fontId="12" fillId="9" borderId="0" applyNumberFormat="0" applyBorder="0" applyAlignment="0" applyProtection="0">
      <alignment vertical="center"/>
    </xf>
    <xf numFmtId="9" fontId="8" fillId="0" borderId="0" applyFont="0" applyFill="0" applyBorder="0" applyAlignment="0" applyProtection="0">
      <alignment vertical="center"/>
    </xf>
    <xf numFmtId="0" fontId="12" fillId="9" borderId="0" applyNumberFormat="0" applyBorder="0" applyAlignment="0" applyProtection="0">
      <alignment vertical="center"/>
    </xf>
    <xf numFmtId="0" fontId="12" fillId="21" borderId="0" applyNumberFormat="0" applyBorder="0" applyAlignment="0" applyProtection="0">
      <alignment vertical="center"/>
    </xf>
    <xf numFmtId="9" fontId="8" fillId="0" borderId="0" applyFont="0" applyFill="0" applyBorder="0" applyAlignment="0" applyProtection="0">
      <alignment vertical="center"/>
    </xf>
    <xf numFmtId="0" fontId="12" fillId="9" borderId="0" applyNumberFormat="0" applyBorder="0" applyAlignment="0" applyProtection="0">
      <alignment vertical="center"/>
    </xf>
    <xf numFmtId="0" fontId="48" fillId="0" borderId="5" applyNumberFormat="0" applyFill="0" applyProtection="0">
      <alignment horizontal="left" vertical="center"/>
    </xf>
    <xf numFmtId="0" fontId="12" fillId="21" borderId="0" applyNumberFormat="0" applyBorder="0" applyAlignment="0" applyProtection="0">
      <alignment vertical="center"/>
    </xf>
    <xf numFmtId="0" fontId="12"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8" fillId="29" borderId="0" applyNumberFormat="0" applyFont="0" applyBorder="0" applyAlignment="0" applyProtection="0">
      <alignment vertical="center"/>
    </xf>
    <xf numFmtId="0" fontId="39" fillId="5" borderId="0" applyNumberFormat="0" applyBorder="0" applyAlignment="0" applyProtection="0">
      <alignment vertical="center"/>
    </xf>
    <xf numFmtId="0" fontId="39" fillId="6" borderId="0" applyNumberFormat="0" applyBorder="0" applyAlignment="0" applyProtection="0">
      <alignment vertical="center"/>
    </xf>
    <xf numFmtId="0" fontId="39" fillId="5" borderId="0" applyNumberFormat="0" applyBorder="0" applyAlignment="0" applyProtection="0">
      <alignment vertical="center"/>
    </xf>
    <xf numFmtId="0" fontId="62" fillId="0" borderId="0">
      <alignment vertical="center"/>
    </xf>
    <xf numFmtId="0" fontId="39" fillId="5" borderId="0" applyNumberFormat="0" applyBorder="0" applyAlignment="0" applyProtection="0">
      <alignment vertical="center"/>
    </xf>
    <xf numFmtId="0" fontId="39" fillId="5" borderId="0" applyNumberFormat="0" applyBorder="0" applyAlignment="0" applyProtection="0">
      <alignment vertical="center"/>
    </xf>
    <xf numFmtId="0" fontId="43" fillId="0" borderId="15">
      <alignment horizontal="center" vertical="center"/>
    </xf>
    <xf numFmtId="0" fontId="8" fillId="0" borderId="0">
      <alignment vertical="center"/>
    </xf>
    <xf numFmtId="0" fontId="39" fillId="5" borderId="0" applyNumberFormat="0" applyBorder="0" applyAlignment="0" applyProtection="0">
      <alignment vertical="center"/>
    </xf>
    <xf numFmtId="9" fontId="8" fillId="0" borderId="0" applyFont="0" applyFill="0" applyBorder="0" applyAlignment="0" applyProtection="0">
      <alignment vertical="center"/>
    </xf>
    <xf numFmtId="0" fontId="59" fillId="0" borderId="22" applyNumberFormat="0" applyFill="0" applyAlignment="0" applyProtection="0">
      <alignment vertical="center"/>
    </xf>
    <xf numFmtId="0" fontId="39" fillId="5" borderId="0" applyNumberFormat="0" applyBorder="0" applyAlignment="0" applyProtection="0">
      <alignment vertical="center"/>
    </xf>
    <xf numFmtId="0" fontId="56" fillId="0" borderId="20" applyNumberFormat="0" applyFill="0" applyAlignment="0" applyProtection="0">
      <alignment vertical="center"/>
    </xf>
    <xf numFmtId="0" fontId="39" fillId="5" borderId="0" applyNumberFormat="0" applyBorder="0" applyAlignment="0" applyProtection="0">
      <alignment vertical="center"/>
    </xf>
    <xf numFmtId="0" fontId="56" fillId="0" borderId="20" applyNumberFormat="0" applyFill="0" applyAlignment="0" applyProtection="0">
      <alignment vertical="center"/>
    </xf>
    <xf numFmtId="0" fontId="39" fillId="8"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55" fillId="12" borderId="1" applyNumberFormat="0" applyBorder="0" applyAlignment="0" applyProtection="0">
      <alignment vertical="center"/>
    </xf>
    <xf numFmtId="0" fontId="12" fillId="17" borderId="0" applyNumberFormat="0" applyBorder="0" applyAlignment="0" applyProtection="0">
      <alignment vertical="center"/>
    </xf>
    <xf numFmtId="0" fontId="39" fillId="15" borderId="0" applyNumberFormat="0" applyBorder="0" applyAlignment="0" applyProtection="0">
      <alignment vertical="center"/>
    </xf>
    <xf numFmtId="0" fontId="44" fillId="0" borderId="16" applyNumberFormat="0" applyFill="0" applyAlignment="0" applyProtection="0">
      <alignment vertical="center"/>
    </xf>
    <xf numFmtId="0" fontId="39" fillId="15" borderId="0" applyNumberFormat="0" applyBorder="0" applyAlignment="0" applyProtection="0">
      <alignment vertical="center"/>
    </xf>
    <xf numFmtId="0" fontId="39" fillId="8" borderId="0" applyNumberFormat="0" applyBorder="0" applyAlignment="0" applyProtection="0">
      <alignment vertical="center"/>
    </xf>
    <xf numFmtId="0" fontId="66" fillId="21" borderId="24">
      <alignment horizontal="left" vertical="center"/>
      <protection locked="0" hidden="1"/>
    </xf>
    <xf numFmtId="0" fontId="39" fillId="8" borderId="0" applyNumberFormat="0" applyBorder="0" applyAlignment="0" applyProtection="0">
      <alignment vertical="center"/>
    </xf>
    <xf numFmtId="0" fontId="66" fillId="21" borderId="24">
      <alignment horizontal="left" vertical="center"/>
      <protection locked="0" hidden="1"/>
    </xf>
    <xf numFmtId="0" fontId="44" fillId="0" borderId="16" applyNumberFormat="0" applyFill="0" applyAlignment="0" applyProtection="0">
      <alignment vertical="center"/>
    </xf>
    <xf numFmtId="0" fontId="39" fillId="8" borderId="0" applyNumberFormat="0" applyBorder="0" applyAlignment="0" applyProtection="0">
      <alignment vertical="center"/>
    </xf>
    <xf numFmtId="182" fontId="8" fillId="0" borderId="0" applyFont="0" applyFill="0" applyBorder="0" applyAlignment="0" applyProtection="0">
      <alignment vertical="center"/>
    </xf>
    <xf numFmtId="0" fontId="54" fillId="0" borderId="19" applyNumberFormat="0" applyFill="0" applyAlignment="0" applyProtection="0">
      <alignment vertical="center"/>
    </xf>
    <xf numFmtId="0" fontId="46" fillId="0" borderId="27" applyNumberFormat="0" applyFill="0" applyAlignment="0" applyProtection="0">
      <alignment vertical="center"/>
    </xf>
    <xf numFmtId="0" fontId="39" fillId="8" borderId="0" applyNumberFormat="0" applyBorder="0" applyAlignment="0" applyProtection="0">
      <alignment vertical="center"/>
    </xf>
    <xf numFmtId="0" fontId="46" fillId="0" borderId="27" applyNumberFormat="0" applyFill="0" applyAlignment="0" applyProtection="0">
      <alignment vertical="center"/>
    </xf>
    <xf numFmtId="0" fontId="39" fillId="8" borderId="0" applyNumberFormat="0" applyBorder="0" applyAlignment="0" applyProtection="0">
      <alignment vertical="center"/>
    </xf>
    <xf numFmtId="0" fontId="46" fillId="0" borderId="17" applyNumberFormat="0" applyFill="0" applyAlignment="0" applyProtection="0">
      <alignment vertical="center"/>
    </xf>
    <xf numFmtId="0" fontId="39" fillId="8" borderId="0" applyNumberFormat="0" applyBorder="0" applyAlignment="0" applyProtection="0">
      <alignment vertical="center"/>
    </xf>
    <xf numFmtId="0" fontId="56" fillId="0" borderId="20" applyNumberFormat="0" applyFill="0" applyAlignment="0" applyProtection="0">
      <alignment vertical="center"/>
    </xf>
    <xf numFmtId="0" fontId="46" fillId="0" borderId="17" applyNumberFormat="0" applyFill="0" applyAlignment="0" applyProtection="0">
      <alignment vertical="center"/>
    </xf>
    <xf numFmtId="0" fontId="39" fillId="8" borderId="0" applyNumberFormat="0" applyBorder="0" applyAlignment="0" applyProtection="0">
      <alignment vertical="center"/>
    </xf>
    <xf numFmtId="9" fontId="8" fillId="0" borderId="0" applyFont="0" applyFill="0" applyBorder="0" applyAlignment="0" applyProtection="0">
      <alignment vertical="center"/>
    </xf>
    <xf numFmtId="0" fontId="56" fillId="0" borderId="20" applyNumberFormat="0" applyFill="0" applyAlignment="0" applyProtection="0">
      <alignment vertical="center"/>
    </xf>
    <xf numFmtId="0" fontId="12" fillId="12"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43" fillId="0" borderId="0" applyNumberFormat="0" applyFill="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6" borderId="0" applyNumberFormat="0" applyBorder="0" applyAlignment="0" applyProtection="0">
      <alignment vertical="center"/>
    </xf>
    <xf numFmtId="0" fontId="56" fillId="0" borderId="20" applyNumberFormat="0" applyFill="0" applyAlignment="0" applyProtection="0">
      <alignment vertical="center"/>
    </xf>
    <xf numFmtId="197" fontId="8" fillId="0" borderId="0" applyFont="0" applyFill="0" applyBorder="0" applyAlignment="0" applyProtection="0">
      <alignment vertical="center"/>
    </xf>
    <xf numFmtId="9" fontId="8" fillId="0" borderId="0" applyFont="0" applyFill="0" applyBorder="0" applyAlignment="0" applyProtection="0">
      <alignment vertical="center"/>
    </xf>
    <xf numFmtId="184" fontId="8" fillId="0" borderId="0" applyFont="0" applyFill="0" applyBorder="0" applyAlignment="0" applyProtection="0">
      <alignment vertical="center"/>
    </xf>
    <xf numFmtId="0" fontId="73" fillId="0" borderId="0" applyNumberFormat="0" applyFill="0" applyBorder="0" applyAlignment="0" applyProtection="0">
      <alignment vertical="center"/>
    </xf>
    <xf numFmtId="0" fontId="54" fillId="0" borderId="19" applyNumberFormat="0" applyFill="0" applyAlignment="0" applyProtection="0">
      <alignment vertical="center"/>
    </xf>
    <xf numFmtId="177" fontId="62" fillId="0" borderId="0">
      <alignment vertical="center"/>
    </xf>
    <xf numFmtId="0" fontId="44" fillId="0" borderId="16" applyNumberFormat="0" applyFill="0" applyAlignment="0" applyProtection="0">
      <alignment vertical="center"/>
    </xf>
    <xf numFmtId="15" fontId="61" fillId="0" borderId="0">
      <alignment vertical="center"/>
    </xf>
    <xf numFmtId="15" fontId="61" fillId="0" borderId="0">
      <alignment vertical="center"/>
    </xf>
    <xf numFmtId="196" fontId="62" fillId="0" borderId="0">
      <alignment vertical="center"/>
    </xf>
    <xf numFmtId="0" fontId="55" fillId="9" borderId="0" applyNumberFormat="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74" fillId="0" borderId="28" applyNumberFormat="0" applyFill="0" applyAlignment="0" applyProtection="0">
      <alignment vertical="center"/>
    </xf>
    <xf numFmtId="0" fontId="45" fillId="5" borderId="0" applyNumberFormat="0" applyBorder="0" applyAlignment="0" applyProtection="0">
      <alignment vertical="center"/>
    </xf>
    <xf numFmtId="0" fontId="60" fillId="0" borderId="25" applyNumberFormat="0" applyAlignment="0" applyProtection="0">
      <alignment horizontal="left" vertical="center"/>
    </xf>
    <xf numFmtId="0" fontId="60" fillId="0" borderId="23">
      <alignment horizontal="left" vertical="center"/>
    </xf>
    <xf numFmtId="0" fontId="60" fillId="0" borderId="23">
      <alignment horizontal="left" vertical="center"/>
    </xf>
    <xf numFmtId="43" fontId="90" fillId="0" borderId="0" applyFont="0" applyFill="0" applyBorder="0" applyAlignment="0" applyProtection="0">
      <alignment vertical="center"/>
    </xf>
    <xf numFmtId="0" fontId="55" fillId="12" borderId="1" applyNumberFormat="0" applyBorder="0" applyAlignment="0" applyProtection="0">
      <alignment vertical="center"/>
    </xf>
    <xf numFmtId="43" fontId="90" fillId="0" borderId="0" applyFont="0" applyFill="0" applyBorder="0" applyAlignment="0" applyProtection="0">
      <alignment vertical="center"/>
    </xf>
    <xf numFmtId="0" fontId="55" fillId="12" borderId="1" applyNumberFormat="0" applyBorder="0" applyAlignment="0" applyProtection="0">
      <alignment vertical="center"/>
    </xf>
    <xf numFmtId="0" fontId="55" fillId="12" borderId="1" applyNumberFormat="0" applyBorder="0" applyAlignment="0" applyProtection="0">
      <alignment vertical="center"/>
    </xf>
    <xf numFmtId="0" fontId="55" fillId="12" borderId="1" applyNumberFormat="0" applyBorder="0" applyAlignment="0" applyProtection="0">
      <alignment vertical="center"/>
    </xf>
    <xf numFmtId="0" fontId="55" fillId="12" borderId="1" applyNumberFormat="0" applyBorder="0" applyAlignment="0" applyProtection="0">
      <alignment vertical="center"/>
    </xf>
    <xf numFmtId="0" fontId="55" fillId="12" borderId="1" applyNumberFormat="0" applyBorder="0" applyAlignment="0" applyProtection="0">
      <alignment vertical="center"/>
    </xf>
    <xf numFmtId="194" fontId="70" fillId="31" borderId="0">
      <alignment vertical="center"/>
    </xf>
    <xf numFmtId="194" fontId="69" fillId="30" borderId="0">
      <alignment vertical="center"/>
    </xf>
    <xf numFmtId="38" fontId="8" fillId="0" borderId="0" applyFont="0" applyFill="0" applyBorder="0" applyAlignment="0" applyProtection="0">
      <alignment vertical="center"/>
    </xf>
    <xf numFmtId="0" fontId="8" fillId="0" borderId="0">
      <alignment vertical="center"/>
    </xf>
    <xf numFmtId="40" fontId="8" fillId="0" borderId="0" applyFont="0" applyFill="0" applyBorder="0" applyAlignment="0" applyProtection="0">
      <alignment vertical="center"/>
    </xf>
    <xf numFmtId="43" fontId="90" fillId="0" borderId="0" applyFont="0" applyFill="0" applyBorder="0" applyAlignment="0" applyProtection="0">
      <alignment vertical="center"/>
    </xf>
    <xf numFmtId="179" fontId="8" fillId="0" borderId="0" applyFont="0" applyFill="0" applyBorder="0" applyAlignment="0" applyProtection="0">
      <alignment vertical="center"/>
    </xf>
    <xf numFmtId="198" fontId="8" fillId="0" borderId="0" applyFont="0" applyFill="0" applyBorder="0" applyAlignment="0" applyProtection="0">
      <alignment vertical="center"/>
    </xf>
    <xf numFmtId="40" fontId="71" fillId="25" borderId="24">
      <alignment horizontal="centerContinuous" vertical="center"/>
    </xf>
    <xf numFmtId="1" fontId="48" fillId="0" borderId="18" applyFill="0" applyProtection="0">
      <alignment horizontal="center" vertical="center"/>
    </xf>
    <xf numFmtId="0" fontId="56" fillId="0" borderId="20" applyNumberFormat="0" applyFill="0" applyAlignment="0" applyProtection="0">
      <alignment vertical="center"/>
    </xf>
    <xf numFmtId="40" fontId="71" fillId="25" borderId="24">
      <alignment horizontal="centerContinuous" vertical="center"/>
    </xf>
    <xf numFmtId="37" fontId="72" fillId="0" borderId="0">
      <alignment vertical="center"/>
    </xf>
    <xf numFmtId="0" fontId="43" fillId="0" borderId="15">
      <alignment horizontal="center" vertical="center"/>
    </xf>
    <xf numFmtId="9" fontId="8" fillId="0" borderId="0" applyFont="0" applyFill="0" applyBorder="0" applyAlignment="0" applyProtection="0">
      <alignment vertical="center"/>
    </xf>
    <xf numFmtId="37" fontId="72" fillId="0" borderId="0">
      <alignment vertical="center"/>
    </xf>
    <xf numFmtId="0" fontId="43" fillId="0" borderId="15">
      <alignment horizontal="center" vertical="center"/>
    </xf>
    <xf numFmtId="37" fontId="72" fillId="0" borderId="0">
      <alignment vertical="center"/>
    </xf>
    <xf numFmtId="0" fontId="43" fillId="0" borderId="15">
      <alignment horizontal="center" vertical="center"/>
    </xf>
    <xf numFmtId="37" fontId="72" fillId="0" borderId="0">
      <alignment vertical="center"/>
    </xf>
    <xf numFmtId="0" fontId="43" fillId="0" borderId="15">
      <alignment horizontal="center" vertical="center"/>
    </xf>
    <xf numFmtId="9" fontId="8" fillId="0" borderId="0" applyFont="0" applyFill="0" applyBorder="0" applyAlignment="0" applyProtection="0">
      <alignment vertical="center"/>
    </xf>
    <xf numFmtId="201" fontId="48" fillId="0" borderId="0">
      <alignment vertical="center"/>
    </xf>
    <xf numFmtId="0" fontId="58" fillId="0" borderId="0">
      <alignment vertical="center"/>
    </xf>
    <xf numFmtId="9" fontId="8" fillId="0" borderId="0" applyFont="0" applyFill="0" applyBorder="0" applyAlignment="0" applyProtection="0">
      <alignment vertical="center"/>
    </xf>
    <xf numFmtId="14" fontId="57" fillId="0" borderId="0">
      <alignment horizontal="center" vertical="center" wrapText="1"/>
      <protection locked="0"/>
    </xf>
    <xf numFmtId="3" fontId="8" fillId="0" borderId="0" applyFont="0" applyFill="0" applyBorder="0" applyAlignment="0" applyProtection="0">
      <alignment vertical="center"/>
    </xf>
    <xf numFmtId="10" fontId="8" fillId="0" borderId="0" applyFont="0" applyFill="0" applyBorder="0" applyAlignment="0" applyProtection="0">
      <alignment vertical="center"/>
    </xf>
    <xf numFmtId="0" fontId="8" fillId="0" borderId="0">
      <alignment vertical="center"/>
    </xf>
    <xf numFmtId="0" fontId="63" fillId="28" borderId="6">
      <alignment vertical="center"/>
      <protection locked="0"/>
    </xf>
    <xf numFmtId="9" fontId="8" fillId="0" borderId="0" applyFont="0" applyFill="0" applyBorder="0" applyAlignment="0" applyProtection="0">
      <alignment vertical="center"/>
    </xf>
    <xf numFmtId="13" fontId="8" fillId="0" borderId="0" applyFont="0" applyFill="0" applyProtection="0">
      <alignment vertical="center"/>
    </xf>
    <xf numFmtId="9" fontId="8" fillId="0" borderId="0" applyFont="0" applyFill="0" applyBorder="0" applyAlignment="0" applyProtection="0">
      <alignment vertical="center"/>
    </xf>
    <xf numFmtId="0" fontId="8" fillId="0" borderId="0" applyNumberFormat="0" applyFont="0" applyFill="0" applyBorder="0" applyAlignment="0" applyProtection="0">
      <alignment horizontal="left" vertical="center"/>
    </xf>
    <xf numFmtId="15" fontId="8" fillId="0" borderId="0" applyFont="0" applyFill="0" applyBorder="0" applyAlignment="0" applyProtection="0">
      <alignment vertical="center"/>
    </xf>
    <xf numFmtId="0" fontId="43" fillId="0" borderId="15">
      <alignment horizontal="center" vertical="center"/>
    </xf>
    <xf numFmtId="0" fontId="48" fillId="0" borderId="5" applyNumberFormat="0" applyFill="0" applyProtection="0">
      <alignment horizontal="right" vertical="center"/>
    </xf>
    <xf numFmtId="15" fontId="8" fillId="0" borderId="0" applyFont="0" applyFill="0" applyBorder="0" applyAlignment="0" applyProtection="0">
      <alignment vertical="center"/>
    </xf>
    <xf numFmtId="0" fontId="48" fillId="0" borderId="5" applyNumberFormat="0" applyFill="0" applyProtection="0">
      <alignment horizontal="right" vertical="center"/>
    </xf>
    <xf numFmtId="4" fontId="8" fillId="0" borderId="0" applyFont="0" applyFill="0" applyBorder="0" applyAlignment="0" applyProtection="0">
      <alignment vertical="center"/>
    </xf>
    <xf numFmtId="0" fontId="8" fillId="0" borderId="0">
      <alignment vertical="center"/>
    </xf>
    <xf numFmtId="4" fontId="8" fillId="0" borderId="0" applyFont="0" applyFill="0" applyBorder="0" applyAlignment="0" applyProtection="0">
      <alignment vertical="center"/>
    </xf>
    <xf numFmtId="0" fontId="48" fillId="0" borderId="5" applyNumberFormat="0" applyFill="0" applyProtection="0">
      <alignment horizontal="right" vertical="center"/>
    </xf>
    <xf numFmtId="0" fontId="43" fillId="0" borderId="15">
      <alignment horizontal="center" vertical="center"/>
    </xf>
    <xf numFmtId="0" fontId="43" fillId="0" borderId="15">
      <alignment horizontal="center" vertical="center"/>
    </xf>
    <xf numFmtId="0" fontId="43" fillId="0" borderId="15">
      <alignment horizontal="center" vertical="center"/>
    </xf>
    <xf numFmtId="0" fontId="43" fillId="0" borderId="15">
      <alignment horizontal="center" vertical="center"/>
    </xf>
    <xf numFmtId="3" fontId="8" fillId="0" borderId="0" applyFont="0" applyFill="0" applyBorder="0" applyAlignment="0" applyProtection="0">
      <alignment vertical="center"/>
    </xf>
    <xf numFmtId="0" fontId="8" fillId="29" borderId="0" applyNumberFormat="0" applyFont="0" applyBorder="0" applyAlignment="0" applyProtection="0">
      <alignment vertical="center"/>
    </xf>
    <xf numFmtId="0" fontId="63" fillId="28" borderId="6">
      <alignment vertical="center"/>
      <protection locked="0"/>
    </xf>
    <xf numFmtId="0" fontId="68" fillId="0" borderId="0">
      <alignment vertical="center"/>
    </xf>
    <xf numFmtId="0" fontId="63" fillId="28" borderId="6">
      <alignment vertical="center"/>
      <protection locked="0"/>
    </xf>
    <xf numFmtId="0" fontId="63" fillId="28" borderId="6">
      <alignment vertical="center"/>
      <protection locked="0"/>
    </xf>
    <xf numFmtId="0" fontId="8" fillId="0" borderId="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43" fontId="90"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65" fillId="0" borderId="0" applyNumberForma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8" fillId="0" borderId="0">
      <alignment vertical="center"/>
    </xf>
    <xf numFmtId="0" fontId="74" fillId="0" borderId="28" applyNumberFormat="0" applyFill="0" applyAlignment="0" applyProtection="0">
      <alignment vertical="center"/>
    </xf>
    <xf numFmtId="9" fontId="8" fillId="0" borderId="0" applyFont="0" applyFill="0" applyBorder="0" applyAlignment="0" applyProtection="0">
      <alignment vertical="center"/>
    </xf>
    <xf numFmtId="0" fontId="8" fillId="0" borderId="0">
      <alignment vertical="center"/>
    </xf>
    <xf numFmtId="0" fontId="44" fillId="0" borderId="16" applyNumberFormat="0" applyFill="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48" fillId="0" borderId="5" applyNumberFormat="0" applyFill="0" applyProtection="0">
      <alignment horizontal="right" vertical="center"/>
    </xf>
    <xf numFmtId="9" fontId="8" fillId="0" borderId="0" applyFont="0" applyFill="0" applyBorder="0" applyAlignment="0" applyProtection="0">
      <alignment vertical="center"/>
    </xf>
    <xf numFmtId="0" fontId="59" fillId="0" borderId="22" applyNumberFormat="0" applyFill="0" applyAlignment="0" applyProtection="0">
      <alignment vertical="center"/>
    </xf>
    <xf numFmtId="9" fontId="8" fillId="0" borderId="0" applyFont="0" applyFill="0" applyBorder="0" applyAlignment="0" applyProtection="0">
      <alignment vertical="center"/>
    </xf>
    <xf numFmtId="0" fontId="8" fillId="0" borderId="0">
      <alignment vertical="center"/>
    </xf>
    <xf numFmtId="0" fontId="75" fillId="0" borderId="29" applyNumberFormat="0" applyFill="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191" fontId="8" fillId="0" borderId="0" applyFont="0" applyFill="0" applyBorder="0" applyAlignment="0" applyProtection="0">
      <alignment vertical="center"/>
    </xf>
    <xf numFmtId="0" fontId="48" fillId="0" borderId="5" applyNumberFormat="0" applyFill="0" applyProtection="0">
      <alignment horizontal="right" vertical="center"/>
    </xf>
    <xf numFmtId="0" fontId="48" fillId="0" borderId="5" applyNumberFormat="0" applyFill="0" applyProtection="0">
      <alignment horizontal="right" vertical="center"/>
    </xf>
    <xf numFmtId="0" fontId="56" fillId="0" borderId="20" applyNumberFormat="0" applyFill="0" applyAlignment="0" applyProtection="0">
      <alignment vertical="center"/>
    </xf>
    <xf numFmtId="0" fontId="56" fillId="0" borderId="20" applyNumberFormat="0" applyFill="0" applyAlignment="0" applyProtection="0">
      <alignment vertical="center"/>
    </xf>
    <xf numFmtId="0" fontId="44" fillId="0" borderId="16" applyNumberFormat="0" applyFill="0" applyAlignment="0" applyProtection="0">
      <alignment vertical="center"/>
    </xf>
    <xf numFmtId="0" fontId="56" fillId="0" borderId="20" applyNumberFormat="0" applyFill="0" applyAlignment="0" applyProtection="0">
      <alignment vertical="center"/>
    </xf>
    <xf numFmtId="0" fontId="44" fillId="0" borderId="16" applyNumberFormat="0" applyFill="0" applyAlignment="0" applyProtection="0">
      <alignment vertical="center"/>
    </xf>
    <xf numFmtId="0" fontId="44" fillId="0" borderId="16" applyNumberFormat="0" applyFill="0" applyAlignment="0" applyProtection="0">
      <alignment vertical="center"/>
    </xf>
    <xf numFmtId="0" fontId="44" fillId="0" borderId="16" applyNumberFormat="0" applyFill="0" applyAlignment="0" applyProtection="0">
      <alignment vertical="center"/>
    </xf>
    <xf numFmtId="0" fontId="44" fillId="0" borderId="16" applyNumberFormat="0" applyFill="0" applyAlignment="0" applyProtection="0">
      <alignment vertical="center"/>
    </xf>
    <xf numFmtId="0" fontId="54" fillId="0" borderId="19" applyNumberFormat="0" applyFill="0" applyAlignment="0" applyProtection="0">
      <alignment vertical="center"/>
    </xf>
    <xf numFmtId="0" fontId="41" fillId="7" borderId="0" applyNumberFormat="0" applyBorder="0" applyAlignment="0" applyProtection="0">
      <alignment vertical="center"/>
    </xf>
    <xf numFmtId="0" fontId="44" fillId="0" borderId="16" applyNumberFormat="0" applyFill="0" applyAlignment="0" applyProtection="0">
      <alignment vertical="center"/>
    </xf>
    <xf numFmtId="0" fontId="44" fillId="0" borderId="16" applyNumberFormat="0" applyFill="0" applyAlignment="0" applyProtection="0">
      <alignment vertical="center"/>
    </xf>
    <xf numFmtId="0" fontId="44" fillId="0" borderId="16" applyNumberFormat="0" applyFill="0" applyAlignment="0" applyProtection="0">
      <alignment vertical="center"/>
    </xf>
    <xf numFmtId="0" fontId="44" fillId="0" borderId="16" applyNumberFormat="0" applyFill="0" applyAlignment="0" applyProtection="0">
      <alignment vertical="center"/>
    </xf>
    <xf numFmtId="0" fontId="44" fillId="0" borderId="16" applyNumberFormat="0" applyFill="0" applyAlignment="0" applyProtection="0">
      <alignment vertical="center"/>
    </xf>
    <xf numFmtId="0" fontId="44" fillId="0" borderId="16" applyNumberFormat="0" applyFill="0" applyAlignment="0" applyProtection="0">
      <alignment vertical="center"/>
    </xf>
    <xf numFmtId="0" fontId="44" fillId="0" borderId="16" applyNumberFormat="0" applyFill="0" applyAlignment="0" applyProtection="0">
      <alignment vertical="center"/>
    </xf>
    <xf numFmtId="0" fontId="75" fillId="0" borderId="29" applyNumberFormat="0" applyFill="0" applyAlignment="0" applyProtection="0">
      <alignment vertical="center"/>
    </xf>
    <xf numFmtId="0" fontId="41" fillId="7" borderId="0" applyNumberFormat="0" applyBorder="0" applyAlignment="0" applyProtection="0">
      <alignment vertical="center"/>
    </xf>
    <xf numFmtId="0" fontId="54" fillId="0" borderId="19" applyNumberFormat="0" applyFill="0" applyAlignment="0" applyProtection="0">
      <alignment vertical="center"/>
    </xf>
    <xf numFmtId="0" fontId="41" fillId="7" borderId="0" applyNumberFormat="0" applyBorder="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1" fontId="48" fillId="0" borderId="18" applyFill="0" applyProtection="0">
      <alignment horizontal="center" vertical="center"/>
    </xf>
    <xf numFmtId="0" fontId="75" fillId="0" borderId="0" applyNumberFormat="0" applyFill="0" applyBorder="0" applyAlignment="0" applyProtection="0">
      <alignment vertical="center"/>
    </xf>
    <xf numFmtId="202" fontId="90" fillId="0" borderId="0" applyFont="0" applyFill="0" applyBorder="0" applyAlignment="0" applyProtection="0">
      <alignment vertical="center"/>
    </xf>
    <xf numFmtId="0" fontId="75" fillId="0" borderId="0" applyNumberFormat="0" applyFill="0" applyBorder="0" applyAlignment="0" applyProtection="0">
      <alignment vertical="center"/>
    </xf>
    <xf numFmtId="202" fontId="90" fillId="0" borderId="0" applyFon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54" fillId="0" borderId="0" applyNumberFormat="0" applyFill="0" applyBorder="0" applyAlignment="0" applyProtection="0">
      <alignment vertical="center"/>
    </xf>
    <xf numFmtId="43" fontId="90" fillId="0" borderId="0" applyFont="0" applyFill="0" applyBorder="0" applyAlignment="0" applyProtection="0">
      <alignment vertical="center"/>
    </xf>
    <xf numFmtId="0" fontId="78"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90" fillId="0" borderId="0">
      <alignment vertical="center"/>
    </xf>
    <xf numFmtId="0" fontId="65" fillId="0" borderId="0" applyNumberFormat="0" applyFill="0" applyBorder="0" applyAlignment="0" applyProtection="0">
      <alignment vertical="center"/>
    </xf>
    <xf numFmtId="0" fontId="90" fillId="0" borderId="0">
      <alignment vertical="center"/>
    </xf>
    <xf numFmtId="0" fontId="67" fillId="21" borderId="26" applyNumberFormat="0" applyAlignment="0" applyProtection="0">
      <alignment vertical="center"/>
    </xf>
    <xf numFmtId="0" fontId="65" fillId="0" borderId="0" applyNumberFormat="0" applyFill="0" applyBorder="0" applyAlignment="0" applyProtection="0">
      <alignment vertical="center"/>
    </xf>
    <xf numFmtId="0" fontId="76" fillId="0" borderId="5" applyNumberFormat="0" applyFill="0" applyProtection="0">
      <alignment horizontal="center" vertical="center"/>
    </xf>
    <xf numFmtId="0" fontId="76" fillId="0" borderId="5" applyNumberFormat="0" applyFill="0" applyProtection="0">
      <alignment horizontal="center" vertical="center"/>
    </xf>
    <xf numFmtId="0" fontId="76" fillId="0" borderId="5" applyNumberFormat="0" applyFill="0" applyProtection="0">
      <alignment horizontal="center" vertical="center"/>
    </xf>
    <xf numFmtId="0" fontId="76" fillId="0" borderId="5" applyNumberFormat="0" applyFill="0" applyProtection="0">
      <alignment horizontal="center" vertical="center"/>
    </xf>
    <xf numFmtId="0" fontId="76" fillId="0" borderId="5" applyNumberFormat="0" applyFill="0" applyProtection="0">
      <alignment horizontal="center" vertical="center"/>
    </xf>
    <xf numFmtId="0" fontId="50" fillId="4" borderId="0" applyNumberFormat="0" applyBorder="0" applyAlignment="0" applyProtection="0">
      <alignment vertical="center"/>
    </xf>
    <xf numFmtId="0" fontId="76" fillId="0" borderId="5" applyNumberFormat="0" applyFill="0" applyProtection="0">
      <alignment horizontal="center" vertical="center"/>
    </xf>
    <xf numFmtId="0" fontId="76" fillId="0" borderId="5" applyNumberFormat="0" applyFill="0" applyProtection="0">
      <alignment horizontal="center" vertical="center"/>
    </xf>
    <xf numFmtId="0" fontId="76" fillId="0" borderId="5" applyNumberFormat="0" applyFill="0" applyProtection="0">
      <alignment horizontal="center" vertical="center"/>
    </xf>
    <xf numFmtId="0" fontId="77"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53" fillId="0" borderId="18" applyNumberFormat="0" applyFill="0" applyProtection="0">
      <alignment horizontal="center" vertical="center"/>
    </xf>
    <xf numFmtId="0" fontId="53" fillId="0" borderId="18" applyNumberFormat="0" applyFill="0" applyProtection="0">
      <alignment horizontal="center" vertical="center"/>
    </xf>
    <xf numFmtId="0" fontId="53" fillId="0" borderId="18" applyNumberFormat="0" applyFill="0" applyProtection="0">
      <alignment horizontal="center" vertical="center"/>
    </xf>
    <xf numFmtId="0" fontId="53" fillId="0" borderId="18" applyNumberFormat="0" applyFill="0" applyProtection="0">
      <alignment horizontal="center" vertical="center"/>
    </xf>
    <xf numFmtId="0" fontId="53" fillId="0" borderId="18" applyNumberFormat="0" applyFill="0" applyProtection="0">
      <alignment horizontal="center" vertical="center"/>
    </xf>
    <xf numFmtId="0" fontId="53" fillId="0" borderId="18" applyNumberFormat="0" applyFill="0" applyProtection="0">
      <alignment horizontal="center" vertical="center"/>
    </xf>
    <xf numFmtId="0" fontId="53" fillId="0" borderId="18" applyNumberFormat="0" applyFill="0" applyProtection="0">
      <alignment horizontal="center" vertical="center"/>
    </xf>
    <xf numFmtId="0" fontId="50" fillId="4" borderId="0" applyNumberFormat="0" applyBorder="0" applyAlignment="0" applyProtection="0">
      <alignment vertical="center"/>
    </xf>
    <xf numFmtId="0" fontId="80" fillId="0" borderId="0" applyNumberFormat="0" applyFill="0" applyBorder="0" applyAlignment="0" applyProtection="0">
      <alignment vertical="center"/>
    </xf>
    <xf numFmtId="0" fontId="50" fillId="4" borderId="0" applyNumberFormat="0" applyBorder="0" applyAlignment="0" applyProtection="0">
      <alignment vertical="center"/>
    </xf>
    <xf numFmtId="0" fontId="80" fillId="0" borderId="0" applyNumberFormat="0" applyFill="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80" fillId="0" borderId="0" applyNumberFormat="0" applyFill="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80" fillId="0" borderId="0" applyNumberFormat="0" applyFill="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80" fillId="0" borderId="0" applyNumberFormat="0" applyFill="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79" fillId="22" borderId="0" applyNumberFormat="0" applyBorder="0" applyAlignment="0" applyProtection="0">
      <alignment vertical="center"/>
    </xf>
    <xf numFmtId="0" fontId="50" fillId="4" borderId="0" applyNumberFormat="0" applyBorder="0" applyAlignment="0" applyProtection="0">
      <alignment vertical="center"/>
    </xf>
    <xf numFmtId="0" fontId="79" fillId="22" borderId="0" applyNumberFormat="0" applyBorder="0" applyAlignment="0" applyProtection="0">
      <alignment vertical="center"/>
    </xf>
    <xf numFmtId="0" fontId="79" fillId="22" borderId="0" applyNumberFormat="0" applyBorder="0" applyAlignment="0" applyProtection="0">
      <alignment vertical="center"/>
    </xf>
    <xf numFmtId="0" fontId="79"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90" fillId="0" borderId="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51" fillId="11" borderId="0" applyNumberFormat="0" applyBorder="0" applyAlignment="0" applyProtection="0">
      <alignment vertical="center"/>
    </xf>
    <xf numFmtId="0" fontId="79" fillId="4" borderId="0" applyNumberFormat="0" applyBorder="0" applyAlignment="0" applyProtection="0">
      <alignment vertical="center"/>
    </xf>
    <xf numFmtId="0" fontId="52" fillId="4"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61" fillId="0" borderId="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46" fillId="0" borderId="17" applyNumberFormat="0" applyFill="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2" fillId="0" borderId="30" applyNumberFormat="0" applyFill="0" applyAlignment="0" applyProtection="0">
      <alignment vertical="center"/>
    </xf>
    <xf numFmtId="0" fontId="8" fillId="0" borderId="0">
      <alignment vertical="center"/>
    </xf>
    <xf numFmtId="0" fontId="41" fillId="7" borderId="0" applyNumberFormat="0" applyBorder="0" applyAlignment="0" applyProtection="0">
      <alignment vertical="center"/>
    </xf>
    <xf numFmtId="0" fontId="8" fillId="0" borderId="0">
      <alignment vertical="center"/>
    </xf>
    <xf numFmtId="0" fontId="41" fillId="7" borderId="0" applyNumberFormat="0" applyBorder="0" applyAlignment="0" applyProtection="0">
      <alignment vertical="center"/>
    </xf>
    <xf numFmtId="0" fontId="8" fillId="0" borderId="0">
      <alignment vertical="center"/>
    </xf>
    <xf numFmtId="0" fontId="41" fillId="7" borderId="0" applyNumberFormat="0" applyBorder="0" applyAlignment="0" applyProtection="0">
      <alignment vertical="center"/>
    </xf>
    <xf numFmtId="0" fontId="8" fillId="0" borderId="0">
      <alignment vertical="center"/>
    </xf>
    <xf numFmtId="0" fontId="8" fillId="0" borderId="0">
      <alignment vertical="center"/>
    </xf>
    <xf numFmtId="0" fontId="41" fillId="7" borderId="0" applyNumberFormat="0" applyBorder="0" applyAlignment="0" applyProtection="0">
      <alignment vertical="center"/>
    </xf>
    <xf numFmtId="0" fontId="8" fillId="0" borderId="0">
      <alignment vertical="center"/>
    </xf>
    <xf numFmtId="0" fontId="90" fillId="0" borderId="0">
      <alignment vertical="center"/>
    </xf>
    <xf numFmtId="0" fontId="90" fillId="0" borderId="0">
      <alignment vertical="center"/>
    </xf>
    <xf numFmtId="0" fontId="83" fillId="23" borderId="31" applyNumberFormat="0" applyAlignment="0" applyProtection="0">
      <alignment vertical="center"/>
    </xf>
    <xf numFmtId="0" fontId="90" fillId="0" borderId="0">
      <alignment vertical="center"/>
    </xf>
    <xf numFmtId="0" fontId="8" fillId="0" borderId="0">
      <alignment vertical="center"/>
    </xf>
    <xf numFmtId="0" fontId="90" fillId="0" borderId="0">
      <alignment vertical="center"/>
    </xf>
    <xf numFmtId="0" fontId="90" fillId="12" borderId="21" applyNumberFormat="0" applyFont="0" applyAlignment="0" applyProtection="0">
      <alignment vertical="center"/>
    </xf>
    <xf numFmtId="0" fontId="8" fillId="0" borderId="0">
      <alignment vertical="center"/>
    </xf>
    <xf numFmtId="0" fontId="90" fillId="12" borderId="21" applyNumberFormat="0" applyFont="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90" fillId="0" borderId="0">
      <alignment vertical="center"/>
    </xf>
    <xf numFmtId="0" fontId="90" fillId="12" borderId="21" applyNumberFormat="0" applyFont="0" applyAlignment="0" applyProtection="0">
      <alignment vertical="center"/>
    </xf>
    <xf numFmtId="0" fontId="8" fillId="0" borderId="0">
      <alignment vertical="center"/>
    </xf>
    <xf numFmtId="0" fontId="8" fillId="0" borderId="0"/>
    <xf numFmtId="0" fontId="8" fillId="0" borderId="0">
      <alignment vertical="center"/>
    </xf>
    <xf numFmtId="0" fontId="8" fillId="0" borderId="0"/>
    <xf numFmtId="0" fontId="8" fillId="0" borderId="0">
      <alignment vertical="center"/>
    </xf>
    <xf numFmtId="0" fontId="8" fillId="0" borderId="0">
      <alignment vertical="center"/>
    </xf>
    <xf numFmtId="0" fontId="90" fillId="0" borderId="0">
      <alignment vertical="center"/>
    </xf>
    <xf numFmtId="0" fontId="90" fillId="12" borderId="21" applyNumberFormat="0" applyFont="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45" fillId="32" borderId="0" applyNumberFormat="0" applyBorder="0" applyAlignment="0" applyProtection="0">
      <alignment vertical="center"/>
    </xf>
    <xf numFmtId="0" fontId="8" fillId="0" borderId="0">
      <alignment vertical="center"/>
    </xf>
    <xf numFmtId="0" fontId="45" fillId="32" borderId="0" applyNumberFormat="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90" fillId="0" borderId="0">
      <alignment vertical="center"/>
    </xf>
    <xf numFmtId="0" fontId="8" fillId="0" borderId="0">
      <alignment vertical="center"/>
    </xf>
    <xf numFmtId="0" fontId="8" fillId="0" borderId="0">
      <alignment vertical="center"/>
    </xf>
    <xf numFmtId="0" fontId="64"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45" fillId="10" borderId="0" applyNumberFormat="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6" fillId="0" borderId="0">
      <alignment vertical="center"/>
    </xf>
    <xf numFmtId="0" fontId="6" fillId="0" borderId="0">
      <alignment vertical="center"/>
    </xf>
    <xf numFmtId="0" fontId="8" fillId="0" borderId="0">
      <alignment vertical="center"/>
    </xf>
    <xf numFmtId="0" fontId="8" fillId="0" borderId="0">
      <alignment vertical="center"/>
    </xf>
    <xf numFmtId="0" fontId="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6" fillId="0" borderId="0">
      <alignment vertical="center"/>
    </xf>
    <xf numFmtId="0" fontId="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42" fillId="9" borderId="14" applyNumberFormat="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3" fillId="23" borderId="31" applyNumberFormat="0" applyAlignment="0" applyProtection="0">
      <alignment vertical="center"/>
    </xf>
    <xf numFmtId="0" fontId="8" fillId="0" borderId="0">
      <alignment vertical="center"/>
    </xf>
    <xf numFmtId="0" fontId="8" fillId="0" borderId="0">
      <alignment vertical="center"/>
    </xf>
    <xf numFmtId="0" fontId="83" fillId="23" borderId="31" applyNumberFormat="0" applyAlignment="0" applyProtection="0">
      <alignment vertical="center"/>
    </xf>
    <xf numFmtId="0" fontId="42" fillId="9" borderId="14" applyNumberFormat="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90" fillId="0" borderId="0">
      <alignment vertical="center"/>
    </xf>
    <xf numFmtId="0" fontId="9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90" fillId="0" borderId="0">
      <alignment vertical="center"/>
    </xf>
    <xf numFmtId="0" fontId="67" fillId="21" borderId="26" applyNumberFormat="0" applyAlignment="0" applyProtection="0">
      <alignment vertical="center"/>
    </xf>
    <xf numFmtId="0" fontId="8" fillId="0" borderId="0">
      <alignment vertical="center"/>
    </xf>
    <xf numFmtId="0" fontId="67" fillId="21" borderId="26" applyNumberFormat="0" applyAlignment="0" applyProtection="0">
      <alignment vertical="center"/>
    </xf>
    <xf numFmtId="0" fontId="8" fillId="0" borderId="0">
      <alignment vertical="center"/>
    </xf>
    <xf numFmtId="0" fontId="67" fillId="21" borderId="26" applyNumberFormat="0" applyAlignment="0" applyProtection="0">
      <alignment vertical="center"/>
    </xf>
    <xf numFmtId="0" fontId="8" fillId="0" borderId="0">
      <alignment vertical="center"/>
    </xf>
    <xf numFmtId="0" fontId="67" fillId="21" borderId="26" applyNumberFormat="0" applyAlignment="0" applyProtection="0">
      <alignment vertical="center"/>
    </xf>
    <xf numFmtId="0" fontId="8" fillId="0" borderId="0">
      <alignment vertical="center"/>
    </xf>
    <xf numFmtId="0" fontId="67" fillId="21" borderId="26" applyNumberFormat="0" applyAlignment="0" applyProtection="0">
      <alignment vertical="center"/>
    </xf>
    <xf numFmtId="0" fontId="8" fillId="0" borderId="0">
      <alignment vertical="center"/>
    </xf>
    <xf numFmtId="0" fontId="8" fillId="0" borderId="0">
      <alignment vertical="center"/>
    </xf>
    <xf numFmtId="0" fontId="40" fillId="7" borderId="0" applyNumberFormat="0" applyBorder="0" applyAlignment="0" applyProtection="0">
      <alignment vertical="center"/>
    </xf>
    <xf numFmtId="0" fontId="67" fillId="21" borderId="26" applyNumberFormat="0" applyAlignment="0" applyProtection="0">
      <alignment vertical="center"/>
    </xf>
    <xf numFmtId="0" fontId="90" fillId="0" borderId="0">
      <alignment vertical="center"/>
    </xf>
    <xf numFmtId="0" fontId="90" fillId="0" borderId="0">
      <alignment vertical="center"/>
    </xf>
    <xf numFmtId="0" fontId="90" fillId="0" borderId="0">
      <alignment vertical="center"/>
    </xf>
    <xf numFmtId="0" fontId="90" fillId="0" borderId="0">
      <alignment vertical="center"/>
    </xf>
    <xf numFmtId="0" fontId="90" fillId="0" borderId="0">
      <alignment vertical="center"/>
    </xf>
    <xf numFmtId="0" fontId="90" fillId="0" borderId="0">
      <alignment vertical="center"/>
    </xf>
    <xf numFmtId="0" fontId="8" fillId="0" borderId="0">
      <alignment vertical="center"/>
    </xf>
    <xf numFmtId="0" fontId="42" fillId="9" borderId="14" applyNumberFormat="0" applyAlignment="0" applyProtection="0">
      <alignment vertical="center"/>
    </xf>
    <xf numFmtId="0" fontId="8" fillId="0" borderId="0">
      <alignment vertical="center"/>
    </xf>
    <xf numFmtId="0" fontId="42" fillId="9" borderId="14" applyNumberFormat="0" applyAlignment="0" applyProtection="0">
      <alignment vertical="center"/>
    </xf>
    <xf numFmtId="0" fontId="90" fillId="0" borderId="0">
      <alignment vertical="center"/>
    </xf>
    <xf numFmtId="0" fontId="9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48" fillId="0" borderId="0">
      <alignment vertical="center"/>
    </xf>
    <xf numFmtId="0" fontId="8" fillId="0" borderId="0">
      <alignment vertical="center"/>
    </xf>
    <xf numFmtId="0" fontId="8" fillId="0" borderId="0">
      <alignment vertical="center"/>
    </xf>
    <xf numFmtId="0" fontId="8" fillId="0" borderId="0">
      <alignment vertical="center"/>
    </xf>
    <xf numFmtId="0" fontId="42" fillId="9" borderId="14" applyNumberFormat="0" applyAlignment="0" applyProtection="0">
      <alignment vertical="center"/>
    </xf>
    <xf numFmtId="0" fontId="8" fillId="0" borderId="0">
      <alignment vertical="center"/>
    </xf>
    <xf numFmtId="0" fontId="8" fillId="0" borderId="0">
      <alignment vertical="center"/>
    </xf>
    <xf numFmtId="0" fontId="9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9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90" fillId="0" borderId="0">
      <alignment vertical="center"/>
    </xf>
    <xf numFmtId="0" fontId="90" fillId="0" borderId="0">
      <alignment vertical="center"/>
    </xf>
    <xf numFmtId="0" fontId="9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90" fillId="0" borderId="0">
      <alignment vertical="center"/>
    </xf>
    <xf numFmtId="0" fontId="90" fillId="0" borderId="0">
      <alignment vertical="center"/>
    </xf>
    <xf numFmtId="0" fontId="82" fillId="0" borderId="30" applyNumberFormat="0" applyFill="0" applyAlignment="0" applyProtection="0">
      <alignment vertical="center"/>
    </xf>
    <xf numFmtId="0" fontId="90" fillId="0" borderId="0">
      <alignment vertical="center"/>
    </xf>
    <xf numFmtId="0" fontId="90" fillId="0" borderId="0">
      <alignment vertical="center"/>
    </xf>
    <xf numFmtId="0" fontId="82" fillId="0" borderId="30" applyNumberFormat="0" applyFill="0" applyAlignment="0" applyProtection="0">
      <alignment vertical="center"/>
    </xf>
    <xf numFmtId="0" fontId="90" fillId="0" borderId="0">
      <alignment vertical="center"/>
    </xf>
    <xf numFmtId="0" fontId="90" fillId="0" borderId="0">
      <alignment vertical="center"/>
    </xf>
    <xf numFmtId="0" fontId="90" fillId="0" borderId="0">
      <alignment vertical="center"/>
    </xf>
    <xf numFmtId="0" fontId="82" fillId="0" borderId="30" applyNumberFormat="0" applyFill="0" applyAlignment="0" applyProtection="0">
      <alignment vertical="center"/>
    </xf>
    <xf numFmtId="0" fontId="90" fillId="0" borderId="0">
      <alignment vertical="center"/>
    </xf>
    <xf numFmtId="0" fontId="90" fillId="0" borderId="0">
      <alignment vertical="center"/>
    </xf>
    <xf numFmtId="0" fontId="82" fillId="0" borderId="30" applyNumberFormat="0" applyFill="0" applyAlignment="0" applyProtection="0">
      <alignment vertical="center"/>
    </xf>
    <xf numFmtId="0" fontId="90" fillId="0" borderId="0">
      <alignment vertical="center"/>
    </xf>
    <xf numFmtId="0" fontId="90" fillId="0" borderId="0">
      <alignment vertical="center"/>
    </xf>
    <xf numFmtId="0" fontId="82" fillId="0" borderId="30" applyNumberFormat="0" applyFill="0" applyAlignment="0" applyProtection="0">
      <alignment vertical="center"/>
    </xf>
    <xf numFmtId="0" fontId="90" fillId="0" borderId="0">
      <alignment vertical="center"/>
    </xf>
    <xf numFmtId="0" fontId="90" fillId="0" borderId="0">
      <alignment vertical="center"/>
    </xf>
    <xf numFmtId="0" fontId="82" fillId="0" borderId="30" applyNumberFormat="0" applyFill="0" applyAlignment="0" applyProtection="0">
      <alignment vertical="center"/>
    </xf>
    <xf numFmtId="0" fontId="90" fillId="0" borderId="0">
      <alignment vertical="center"/>
    </xf>
    <xf numFmtId="0" fontId="90" fillId="0" borderId="0">
      <alignment vertical="center"/>
    </xf>
    <xf numFmtId="0" fontId="90" fillId="0" borderId="0">
      <alignment vertical="center"/>
    </xf>
    <xf numFmtId="0" fontId="90" fillId="0" borderId="0">
      <alignment vertical="center"/>
    </xf>
    <xf numFmtId="0" fontId="90" fillId="0" borderId="0">
      <alignment vertical="center"/>
    </xf>
    <xf numFmtId="0" fontId="90" fillId="0" borderId="0">
      <alignment vertical="center"/>
    </xf>
    <xf numFmtId="0" fontId="6" fillId="0" borderId="0" applyAlignment="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90" fillId="0" borderId="0">
      <alignment vertical="center"/>
    </xf>
    <xf numFmtId="0" fontId="90" fillId="0" borderId="0">
      <alignment vertical="center"/>
    </xf>
    <xf numFmtId="0" fontId="8" fillId="0" borderId="0">
      <alignment vertical="center"/>
    </xf>
    <xf numFmtId="0" fontId="90" fillId="0" borderId="0">
      <alignment vertical="center"/>
    </xf>
    <xf numFmtId="0" fontId="9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8" fillId="0" borderId="0">
      <alignment vertical="center"/>
    </xf>
    <xf numFmtId="0" fontId="90" fillId="0" borderId="0">
      <alignment vertical="center"/>
    </xf>
    <xf numFmtId="0" fontId="90" fillId="0" borderId="0">
      <alignment vertical="center"/>
    </xf>
    <xf numFmtId="0" fontId="8" fillId="0" borderId="0">
      <alignment vertical="center"/>
    </xf>
    <xf numFmtId="0" fontId="8" fillId="0" borderId="0">
      <alignment vertical="center"/>
    </xf>
    <xf numFmtId="0" fontId="90" fillId="0" borderId="0">
      <alignment vertical="center"/>
    </xf>
    <xf numFmtId="0" fontId="47" fillId="0" borderId="1">
      <alignment horizontal="left" vertical="center"/>
    </xf>
    <xf numFmtId="0" fontId="47" fillId="0" borderId="1">
      <alignment horizontal="left" vertical="center"/>
    </xf>
    <xf numFmtId="0" fontId="90" fillId="12" borderId="21" applyNumberFormat="0" applyFont="0" applyAlignment="0" applyProtection="0">
      <alignment vertical="center"/>
    </xf>
    <xf numFmtId="0" fontId="47" fillId="0" borderId="1">
      <alignment horizontal="left" vertical="center"/>
    </xf>
    <xf numFmtId="0" fontId="47" fillId="0" borderId="1">
      <alignment horizontal="left" vertical="center"/>
    </xf>
    <xf numFmtId="0" fontId="90" fillId="12" borderId="21" applyNumberFormat="0" applyFont="0" applyAlignment="0" applyProtection="0">
      <alignment vertical="center"/>
    </xf>
    <xf numFmtId="0" fontId="47" fillId="0" borderId="1">
      <alignment horizontal="left" vertical="center"/>
    </xf>
    <xf numFmtId="0" fontId="47" fillId="0" borderId="1">
      <alignment horizontal="left" vertical="center"/>
    </xf>
    <xf numFmtId="0" fontId="47" fillId="0" borderId="1">
      <alignment horizontal="left" vertical="center"/>
    </xf>
    <xf numFmtId="0" fontId="90" fillId="0" borderId="0">
      <alignment vertical="center"/>
    </xf>
    <xf numFmtId="0" fontId="90" fillId="0" borderId="0">
      <alignment vertical="center"/>
    </xf>
    <xf numFmtId="0" fontId="90" fillId="0" borderId="0">
      <alignment vertical="center"/>
    </xf>
    <xf numFmtId="0" fontId="8" fillId="0" borderId="0">
      <alignment vertical="center"/>
    </xf>
    <xf numFmtId="0" fontId="8" fillId="0" borderId="0">
      <alignment vertical="center"/>
    </xf>
    <xf numFmtId="0" fontId="8" fillId="0" borderId="0">
      <alignment vertical="center"/>
    </xf>
    <xf numFmtId="0" fontId="81" fillId="9" borderId="26" applyNumberFormat="0" applyAlignment="0" applyProtection="0">
      <alignment vertical="center"/>
    </xf>
    <xf numFmtId="0" fontId="8" fillId="0" borderId="0">
      <alignment vertical="center"/>
    </xf>
    <xf numFmtId="1" fontId="48" fillId="0" borderId="18" applyFill="0" applyProtection="0">
      <alignment horizontal="center"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6" fillId="0" borderId="0">
      <alignment vertical="center"/>
    </xf>
    <xf numFmtId="0" fontId="81" fillId="9" borderId="26" applyNumberFormat="0" applyAlignment="0" applyProtection="0">
      <alignment vertical="center"/>
    </xf>
    <xf numFmtId="41" fontId="90" fillId="0" borderId="0" applyFont="0" applyFill="0" applyBorder="0" applyAlignment="0" applyProtection="0">
      <alignment vertical="center"/>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6" fillId="0" borderId="0" applyNumberFormat="0" applyFill="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0" fillId="14" borderId="0" applyNumberFormat="0" applyBorder="0" applyAlignment="0" applyProtection="0">
      <alignment vertical="center"/>
    </xf>
    <xf numFmtId="0" fontId="40" fillId="14" borderId="0" applyNumberFormat="0" applyBorder="0" applyAlignment="0" applyProtection="0">
      <alignment vertical="center"/>
    </xf>
    <xf numFmtId="0" fontId="40" fillId="14" borderId="0" applyNumberFormat="0" applyBorder="0" applyAlignment="0" applyProtection="0">
      <alignment vertical="center"/>
    </xf>
    <xf numFmtId="0" fontId="40"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80" fillId="0" borderId="0" applyNumberFormat="0" applyFill="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80" fillId="0" borderId="0" applyNumberFormat="0" applyFill="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8" fillId="0" borderId="5" applyNumberFormat="0" applyFill="0" applyProtection="0">
      <alignment horizontal="lef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27" applyNumberFormat="0" applyFill="0" applyAlignment="0" applyProtection="0">
      <alignment vertical="center"/>
    </xf>
    <xf numFmtId="0" fontId="88" fillId="0" borderId="0" applyNumberFormat="0" applyFill="0" applyBorder="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2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88" fillId="0" borderId="0" applyNumberFormat="0" applyFill="0" applyBorder="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88" fillId="0" borderId="0" applyNumberFormat="0" applyFill="0" applyBorder="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4" fontId="90" fillId="0" borderId="0" applyFont="0" applyFill="0" applyBorder="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1" fillId="9" borderId="26"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3" fillId="23" borderId="31" applyNumberFormat="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53" fillId="0" borderId="18" applyNumberFormat="0" applyFill="0" applyProtection="0">
      <alignment horizontal="left" vertical="center"/>
    </xf>
    <xf numFmtId="0" fontId="53" fillId="0" borderId="18" applyNumberFormat="0" applyFill="0" applyProtection="0">
      <alignment horizontal="left" vertical="center"/>
    </xf>
    <xf numFmtId="0" fontId="53" fillId="0" borderId="18" applyNumberFormat="0" applyFill="0" applyProtection="0">
      <alignment horizontal="left" vertical="center"/>
    </xf>
    <xf numFmtId="0" fontId="53" fillId="0" borderId="18" applyNumberFormat="0" applyFill="0" applyProtection="0">
      <alignment horizontal="left" vertical="center"/>
    </xf>
    <xf numFmtId="0" fontId="53" fillId="0" borderId="18" applyNumberFormat="0" applyFill="0" applyProtection="0">
      <alignment horizontal="left" vertical="center"/>
    </xf>
    <xf numFmtId="0" fontId="53" fillId="0" borderId="18" applyNumberFormat="0" applyFill="0" applyProtection="0">
      <alignment horizontal="left" vertical="center"/>
    </xf>
    <xf numFmtId="0" fontId="53" fillId="0" borderId="18" applyNumberFormat="0" applyFill="0" applyProtection="0">
      <alignment horizontal="left" vertical="center"/>
    </xf>
    <xf numFmtId="0" fontId="53" fillId="0" borderId="18" applyNumberFormat="0" applyFill="0" applyProtection="0">
      <alignment horizontal="lef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82" fillId="0" borderId="30" applyNumberFormat="0" applyFill="0" applyAlignment="0" applyProtection="0">
      <alignment vertical="center"/>
    </xf>
    <xf numFmtId="0" fontId="61" fillId="0" borderId="0">
      <alignment vertical="center"/>
    </xf>
    <xf numFmtId="200" fontId="90" fillId="0" borderId="0" applyFont="0" applyFill="0" applyBorder="0" applyAlignment="0" applyProtection="0">
      <alignment vertical="center"/>
    </xf>
    <xf numFmtId="0" fontId="67" fillId="21" borderId="26" applyNumberFormat="0" applyAlignment="0" applyProtection="0">
      <alignment vertical="center"/>
    </xf>
    <xf numFmtId="43" fontId="90" fillId="0" borderId="0" applyFont="0" applyFill="0" applyBorder="0" applyAlignment="0" applyProtection="0">
      <alignment vertical="center"/>
    </xf>
    <xf numFmtId="43" fontId="90" fillId="0" borderId="0" applyFont="0" applyFill="0" applyBorder="0" applyAlignment="0" applyProtection="0">
      <alignment vertical="center"/>
    </xf>
    <xf numFmtId="43" fontId="90" fillId="0" borderId="0" applyFont="0" applyFill="0" applyBorder="0" applyAlignment="0" applyProtection="0">
      <alignment vertical="center"/>
    </xf>
    <xf numFmtId="202" fontId="90" fillId="0" borderId="0" applyFont="0" applyFill="0" applyBorder="0" applyAlignment="0" applyProtection="0">
      <alignment vertical="center"/>
    </xf>
    <xf numFmtId="43" fontId="90" fillId="0" borderId="0" applyFont="0" applyFill="0" applyBorder="0" applyAlignment="0" applyProtection="0">
      <alignment vertical="center"/>
    </xf>
    <xf numFmtId="202" fontId="90" fillId="0" borderId="0" applyFont="0" applyFill="0" applyBorder="0" applyAlignment="0" applyProtection="0">
      <alignment vertical="center"/>
    </xf>
    <xf numFmtId="43" fontId="90" fillId="0" borderId="0" applyFont="0" applyFill="0" applyBorder="0" applyAlignment="0" applyProtection="0">
      <alignment vertical="center"/>
    </xf>
    <xf numFmtId="43" fontId="90" fillId="0" borderId="0" applyFont="0" applyFill="0" applyBorder="0" applyAlignment="0" applyProtection="0">
      <alignment vertical="center"/>
    </xf>
    <xf numFmtId="43" fontId="90" fillId="0" borderId="0" applyFont="0" applyFill="0" applyBorder="0" applyAlignment="0" applyProtection="0">
      <alignment vertical="center"/>
    </xf>
    <xf numFmtId="43" fontId="90" fillId="0" borderId="0" applyFont="0" applyFill="0" applyBorder="0" applyAlignment="0" applyProtection="0">
      <alignment vertical="center"/>
    </xf>
    <xf numFmtId="43" fontId="90" fillId="0" borderId="0" applyFont="0" applyFill="0" applyBorder="0" applyAlignment="0" applyProtection="0">
      <alignment vertical="center"/>
    </xf>
    <xf numFmtId="0" fontId="11" fillId="33" borderId="0" applyNumberFormat="0" applyBorder="0" applyAlignment="0" applyProtection="0">
      <alignment vertical="center"/>
    </xf>
    <xf numFmtId="0" fontId="11" fillId="33" borderId="0" applyNumberFormat="0" applyBorder="0" applyAlignment="0" applyProtection="0">
      <alignment vertical="center"/>
    </xf>
    <xf numFmtId="0" fontId="11" fillId="27" borderId="0" applyNumberFormat="0" applyBorder="0" applyAlignment="0" applyProtection="0">
      <alignment vertical="center"/>
    </xf>
    <xf numFmtId="0" fontId="11" fillId="34" borderId="0" applyNumberFormat="0" applyBorder="0" applyAlignment="0" applyProtection="0">
      <alignment vertical="center"/>
    </xf>
    <xf numFmtId="0" fontId="11" fillId="34" borderId="0" applyNumberFormat="0" applyBorder="0" applyAlignment="0" applyProtection="0">
      <alignment vertical="center"/>
    </xf>
    <xf numFmtId="0" fontId="45" fillId="10" borderId="0" applyNumberFormat="0" applyBorder="0" applyAlignment="0" applyProtection="0">
      <alignment vertical="center"/>
    </xf>
    <xf numFmtId="0" fontId="45" fillId="10" borderId="0" applyNumberFormat="0" applyBorder="0" applyAlignment="0" applyProtection="0">
      <alignment vertical="center"/>
    </xf>
    <xf numFmtId="0" fontId="45" fillId="10" borderId="0" applyNumberFormat="0" applyBorder="0" applyAlignment="0" applyProtection="0">
      <alignment vertical="center"/>
    </xf>
    <xf numFmtId="0" fontId="45" fillId="35" borderId="0" applyNumberFormat="0" applyBorder="0" applyAlignment="0" applyProtection="0">
      <alignment vertical="center"/>
    </xf>
    <xf numFmtId="0" fontId="45" fillId="35" borderId="0" applyNumberFormat="0" applyBorder="0" applyAlignment="0" applyProtection="0">
      <alignment vertical="center"/>
    </xf>
    <xf numFmtId="0" fontId="45" fillId="26" borderId="0" applyNumberFormat="0" applyBorder="0" applyAlignment="0" applyProtection="0">
      <alignment vertical="center"/>
    </xf>
    <xf numFmtId="0" fontId="45" fillId="26" borderId="0" applyNumberFormat="0" applyBorder="0" applyAlignment="0" applyProtection="0">
      <alignment vertical="center"/>
    </xf>
    <xf numFmtId="0" fontId="45" fillId="19" borderId="0" applyNumberFormat="0" applyBorder="0" applyAlignment="0" applyProtection="0">
      <alignment vertical="center"/>
    </xf>
    <xf numFmtId="0" fontId="45" fillId="25" borderId="0" applyNumberFormat="0" applyBorder="0" applyAlignment="0" applyProtection="0">
      <alignment vertical="center"/>
    </xf>
    <xf numFmtId="0" fontId="45" fillId="25" borderId="0" applyNumberFormat="0" applyBorder="0" applyAlignment="0" applyProtection="0">
      <alignment vertical="center"/>
    </xf>
    <xf numFmtId="0" fontId="45" fillId="25" borderId="0" applyNumberFormat="0" applyBorder="0" applyAlignment="0" applyProtection="0">
      <alignment vertical="center"/>
    </xf>
    <xf numFmtId="0" fontId="45" fillId="25" borderId="0" applyNumberFormat="0" applyBorder="0" applyAlignment="0" applyProtection="0">
      <alignment vertical="center"/>
    </xf>
    <xf numFmtId="0" fontId="45" fillId="36" borderId="0" applyNumberFormat="0" applyBorder="0" applyAlignment="0" applyProtection="0">
      <alignment vertical="center"/>
    </xf>
    <xf numFmtId="0" fontId="45" fillId="36" borderId="0" applyNumberFormat="0" applyBorder="0" applyAlignment="0" applyProtection="0">
      <alignment vertical="center"/>
    </xf>
    <xf numFmtId="0" fontId="45" fillId="36" borderId="0" applyNumberFormat="0" applyBorder="0" applyAlignment="0" applyProtection="0">
      <alignment vertical="center"/>
    </xf>
    <xf numFmtId="0" fontId="45" fillId="36" borderId="0" applyNumberFormat="0" applyBorder="0" applyAlignment="0" applyProtection="0">
      <alignment vertical="center"/>
    </xf>
    <xf numFmtId="0" fontId="45" fillId="24" borderId="0" applyNumberFormat="0" applyBorder="0" applyAlignment="0" applyProtection="0">
      <alignment vertical="center"/>
    </xf>
    <xf numFmtId="0" fontId="45" fillId="24" borderId="0" applyNumberFormat="0" applyBorder="0" applyAlignment="0" applyProtection="0">
      <alignment vertical="center"/>
    </xf>
    <xf numFmtId="0" fontId="45" fillId="5" borderId="0" applyNumberFormat="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37" borderId="0" applyNumberFormat="0" applyBorder="0" applyAlignment="0" applyProtection="0">
      <alignment vertical="center"/>
    </xf>
    <xf numFmtId="0" fontId="45" fillId="37" borderId="0" applyNumberFormat="0" applyBorder="0" applyAlignment="0" applyProtection="0">
      <alignment vertical="center"/>
    </xf>
    <xf numFmtId="189" fontId="48" fillId="0" borderId="18" applyFill="0" applyProtection="0">
      <alignment horizontal="right" vertical="center"/>
    </xf>
    <xf numFmtId="189" fontId="48" fillId="0" borderId="18" applyFill="0" applyProtection="0">
      <alignment horizontal="right" vertical="center"/>
    </xf>
    <xf numFmtId="189" fontId="48" fillId="0" borderId="18" applyFill="0" applyProtection="0">
      <alignment horizontal="right" vertical="center"/>
    </xf>
    <xf numFmtId="189" fontId="48" fillId="0" borderId="18" applyFill="0" applyProtection="0">
      <alignment horizontal="right" vertical="center"/>
    </xf>
    <xf numFmtId="189" fontId="48" fillId="0" borderId="18" applyFill="0" applyProtection="0">
      <alignment horizontal="right" vertical="center"/>
    </xf>
    <xf numFmtId="189" fontId="48" fillId="0" borderId="18" applyFill="0" applyProtection="0">
      <alignment horizontal="right" vertical="center"/>
    </xf>
    <xf numFmtId="189" fontId="48" fillId="0" borderId="18" applyFill="0" applyProtection="0">
      <alignment horizontal="right" vertical="center"/>
    </xf>
    <xf numFmtId="0" fontId="48" fillId="0" borderId="5" applyNumberFormat="0" applyFill="0" applyProtection="0">
      <alignment horizontal="left" vertical="center"/>
    </xf>
    <xf numFmtId="0" fontId="48" fillId="0" borderId="5" applyNumberFormat="0" applyFill="0" applyProtection="0">
      <alignment horizontal="left" vertical="center"/>
    </xf>
    <xf numFmtId="0" fontId="48" fillId="0" borderId="5" applyNumberFormat="0" applyFill="0" applyProtection="0">
      <alignment horizontal="left" vertical="center"/>
    </xf>
    <xf numFmtId="0" fontId="48" fillId="0" borderId="5" applyNumberFormat="0" applyFill="0" applyProtection="0">
      <alignment horizontal="left" vertical="center"/>
    </xf>
    <xf numFmtId="0" fontId="48" fillId="0" borderId="5" applyNumberFormat="0" applyFill="0" applyProtection="0">
      <alignment horizontal="left" vertical="center"/>
    </xf>
    <xf numFmtId="0" fontId="48" fillId="0" borderId="5" applyNumberFormat="0" applyFill="0" applyProtection="0">
      <alignment horizontal="lef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42" fillId="9" borderId="14"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0" fontId="67" fillId="21" borderId="26" applyNumberFormat="0" applyAlignment="0" applyProtection="0">
      <alignment vertical="center"/>
    </xf>
    <xf numFmtId="1" fontId="48" fillId="0" borderId="18" applyFill="0" applyProtection="0">
      <alignment horizontal="center" vertical="center"/>
    </xf>
    <xf numFmtId="1" fontId="48" fillId="0" borderId="18" applyFill="0" applyProtection="0">
      <alignment horizontal="center" vertical="center"/>
    </xf>
    <xf numFmtId="1" fontId="48" fillId="0" borderId="18" applyFill="0" applyProtection="0">
      <alignment horizontal="center" vertical="center"/>
    </xf>
    <xf numFmtId="1" fontId="48" fillId="0" borderId="18" applyFill="0" applyProtection="0">
      <alignment horizontal="center" vertical="center"/>
    </xf>
    <xf numFmtId="1" fontId="48" fillId="0" borderId="18" applyFill="0" applyProtection="0">
      <alignment horizontal="center" vertical="center"/>
    </xf>
    <xf numFmtId="0" fontId="89" fillId="0" borderId="0">
      <alignment vertical="center"/>
    </xf>
    <xf numFmtId="0" fontId="58" fillId="0" borderId="0">
      <alignment vertical="center"/>
    </xf>
    <xf numFmtId="43" fontId="90" fillId="0" borderId="0" applyFont="0" applyFill="0" applyBorder="0" applyAlignment="0" applyProtection="0">
      <alignment vertical="center"/>
    </xf>
    <xf numFmtId="41" fontId="90" fillId="0" borderId="0" applyFont="0" applyFill="0" applyBorder="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90" fillId="12" borderId="21" applyNumberFormat="0" applyFont="0" applyAlignment="0" applyProtection="0">
      <alignment vertical="center"/>
    </xf>
    <xf numFmtId="0" fontId="8" fillId="0" borderId="0">
      <alignment vertical="center"/>
    </xf>
  </cellStyleXfs>
  <cellXfs count="460">
    <xf numFmtId="0" fontId="0" fillId="0" borderId="0" xfId="0" applyAlignment="1"/>
    <xf numFmtId="0" fontId="1" fillId="0" borderId="0" xfId="0" applyFont="1" applyFill="1" applyBorder="1" applyAlignment="1">
      <alignment vertical="center"/>
    </xf>
    <xf numFmtId="0" fontId="3" fillId="0" borderId="1" xfId="963" applyFont="1" applyFill="1" applyBorder="1" applyAlignment="1">
      <alignment horizontal="center" vertical="center"/>
    </xf>
    <xf numFmtId="0" fontId="4" fillId="0" borderId="1" xfId="0" applyFont="1" applyFill="1" applyBorder="1" applyAlignment="1">
      <alignment horizontal="center" vertical="center"/>
    </xf>
    <xf numFmtId="0" fontId="1" fillId="0" borderId="1" xfId="0" applyFont="1" applyFill="1" applyBorder="1" applyAlignment="1">
      <alignment vertical="center"/>
    </xf>
    <xf numFmtId="0" fontId="6" fillId="0" borderId="0" xfId="179" applyFont="1" applyFill="1" applyBorder="1" applyAlignment="1">
      <alignment vertical="center"/>
    </xf>
    <xf numFmtId="0" fontId="7" fillId="0" borderId="0" xfId="179" applyFont="1" applyFill="1" applyBorder="1" applyAlignment="1">
      <alignment vertical="center"/>
    </xf>
    <xf numFmtId="0" fontId="8" fillId="0" borderId="0" xfId="0" applyFont="1" applyFill="1" applyBorder="1" applyAlignment="1">
      <alignment vertical="center"/>
    </xf>
    <xf numFmtId="0" fontId="9" fillId="0" borderId="0" xfId="179" applyNumberFormat="1" applyFont="1" applyFill="1" applyBorder="1" applyAlignment="1" applyProtection="1">
      <alignment horizontal="right" vertical="center"/>
    </xf>
    <xf numFmtId="0" fontId="0" fillId="0" borderId="0" xfId="179" applyNumberFormat="1" applyFont="1" applyFill="1" applyBorder="1" applyAlignment="1" applyProtection="1">
      <alignment horizontal="left" vertical="center"/>
    </xf>
    <xf numFmtId="0" fontId="11" fillId="0" borderId="1" xfId="850" applyFont="1" applyFill="1" applyBorder="1" applyAlignment="1">
      <alignment horizontal="center" vertical="center" wrapText="1"/>
    </xf>
    <xf numFmtId="0" fontId="12" fillId="0" borderId="1" xfId="850" applyFont="1" applyFill="1" applyBorder="1" applyAlignment="1">
      <alignment horizontal="center" vertical="center" wrapText="1"/>
    </xf>
    <xf numFmtId="0" fontId="6" fillId="0" borderId="1" xfId="179" applyFont="1" applyFill="1" applyBorder="1" applyAlignment="1">
      <alignment vertical="center"/>
    </xf>
    <xf numFmtId="0" fontId="8" fillId="0" borderId="0" xfId="464" applyFill="1" applyAlignment="1"/>
    <xf numFmtId="0" fontId="8" fillId="0" borderId="0" xfId="464" applyFont="1" applyFill="1" applyAlignment="1"/>
    <xf numFmtId="0" fontId="13" fillId="0" borderId="0" xfId="786" applyFont="1" applyFill="1" applyAlignment="1">
      <alignment horizontal="left" vertical="center" wrapText="1"/>
    </xf>
    <xf numFmtId="193" fontId="14" fillId="0" borderId="1" xfId="964" applyNumberFormat="1" applyFont="1" applyFill="1" applyBorder="1" applyAlignment="1">
      <alignment horizontal="center" vertical="center" wrapText="1"/>
    </xf>
    <xf numFmtId="193" fontId="14" fillId="0" borderId="2" xfId="964" applyNumberFormat="1" applyFont="1" applyFill="1" applyBorder="1" applyAlignment="1">
      <alignment horizontal="center" vertical="center" wrapText="1"/>
    </xf>
    <xf numFmtId="49" fontId="15" fillId="0" borderId="7" xfId="0" applyNumberFormat="1" applyFont="1" applyFill="1" applyBorder="1" applyAlignment="1" applyProtection="1">
      <alignment vertical="center" wrapText="1"/>
    </xf>
    <xf numFmtId="181" fontId="15" fillId="0" borderId="1" xfId="16" applyNumberFormat="1" applyFont="1" applyFill="1" applyBorder="1" applyAlignment="1">
      <alignment horizontal="right" vertical="center" wrapText="1"/>
    </xf>
    <xf numFmtId="49" fontId="16" fillId="0" borderId="7" xfId="0" applyNumberFormat="1" applyFont="1" applyFill="1" applyBorder="1" applyAlignment="1" applyProtection="1">
      <alignment vertical="center" wrapText="1"/>
    </xf>
    <xf numFmtId="181" fontId="16" fillId="0" borderId="1" xfId="964" applyNumberFormat="1" applyFont="1" applyFill="1" applyBorder="1" applyAlignment="1">
      <alignment horizontal="right" vertical="center" wrapText="1"/>
    </xf>
    <xf numFmtId="0" fontId="17" fillId="0" borderId="0" xfId="0" applyFont="1" applyFill="1" applyBorder="1" applyAlignment="1">
      <alignment vertical="center"/>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0" xfId="0" applyFont="1" applyFill="1" applyBorder="1" applyAlignment="1">
      <alignment horizontal="left" vertical="center" wrapText="1"/>
    </xf>
    <xf numFmtId="0" fontId="20" fillId="0" borderId="0" xfId="0" applyFont="1" applyFill="1" applyBorder="1" applyAlignment="1">
      <alignment horizontal="right" vertical="center" wrapText="1"/>
    </xf>
    <xf numFmtId="0" fontId="21" fillId="0" borderId="1"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0" xfId="0" applyFont="1" applyFill="1" applyBorder="1" applyAlignment="1">
      <alignment vertical="center" wrapText="1"/>
    </xf>
    <xf numFmtId="0" fontId="22" fillId="0" borderId="0" xfId="0" applyFont="1" applyFill="1" applyBorder="1" applyAlignment="1">
      <alignment vertical="center" wrapText="1"/>
    </xf>
    <xf numFmtId="0" fontId="20" fillId="0" borderId="1" xfId="0" applyFont="1" applyFill="1" applyBorder="1" applyAlignment="1">
      <alignment vertical="center" wrapText="1"/>
    </xf>
    <xf numFmtId="0" fontId="21" fillId="0" borderId="1" xfId="0" applyFont="1" applyFill="1" applyBorder="1" applyAlignment="1">
      <alignment vertical="center" wrapText="1"/>
    </xf>
    <xf numFmtId="176" fontId="20" fillId="0" borderId="1" xfId="0" applyNumberFormat="1" applyFont="1" applyFill="1" applyBorder="1" applyAlignment="1">
      <alignment vertical="center" wrapText="1"/>
    </xf>
    <xf numFmtId="0" fontId="8" fillId="0" borderId="0" xfId="698" applyFill="1" applyAlignment="1"/>
    <xf numFmtId="0" fontId="8" fillId="0" borderId="0" xfId="698" applyFill="1" applyAlignment="1">
      <alignment horizontal="right" vertical="center"/>
    </xf>
    <xf numFmtId="0" fontId="13" fillId="0" borderId="0" xfId="753" applyFont="1" applyFill="1" applyAlignment="1" applyProtection="1">
      <alignment horizontal="left" vertical="center"/>
    </xf>
    <xf numFmtId="188" fontId="23" fillId="0" borderId="0" xfId="753" applyNumberFormat="1" applyFont="1" applyFill="1" applyAlignment="1">
      <alignment horizontal="right" vertical="center"/>
    </xf>
    <xf numFmtId="0" fontId="23" fillId="0" borderId="0" xfId="753" applyFont="1" applyFill="1" applyAlignment="1">
      <alignment horizontal="right" vertical="center"/>
    </xf>
    <xf numFmtId="187" fontId="23" fillId="0" borderId="0" xfId="753" applyNumberFormat="1" applyFont="1" applyFill="1" applyBorder="1" applyAlignment="1" applyProtection="1">
      <alignment horizontal="right"/>
    </xf>
    <xf numFmtId="2" fontId="15" fillId="0" borderId="1" xfId="752" applyNumberFormat="1" applyFont="1" applyFill="1" applyBorder="1" applyAlignment="1" applyProtection="1">
      <alignment horizontal="center" vertical="center" wrapText="1"/>
    </xf>
    <xf numFmtId="193" fontId="15" fillId="0" borderId="1" xfId="964" applyNumberFormat="1" applyFont="1" applyFill="1" applyBorder="1" applyAlignment="1">
      <alignment horizontal="center" vertical="center" wrapText="1"/>
    </xf>
    <xf numFmtId="193" fontId="15" fillId="0" borderId="2" xfId="964" applyNumberFormat="1" applyFont="1" applyFill="1" applyBorder="1" applyAlignment="1">
      <alignment horizontal="center" vertical="center" wrapText="1"/>
    </xf>
    <xf numFmtId="190" fontId="24" fillId="0" borderId="1" xfId="786" applyNumberFormat="1" applyFont="1" applyFill="1" applyBorder="1" applyAlignment="1">
      <alignment horizontal="right" vertical="center" wrapText="1"/>
    </xf>
    <xf numFmtId="190" fontId="13" fillId="0" borderId="1" xfId="786" applyNumberFormat="1" applyFont="1" applyFill="1" applyBorder="1" applyAlignment="1">
      <alignment horizontal="right" vertical="center" wrapText="1"/>
    </xf>
    <xf numFmtId="190" fontId="13" fillId="0" borderId="1" xfId="0" applyNumberFormat="1" applyFont="1" applyFill="1" applyBorder="1" applyAlignment="1">
      <alignment horizontal="right" vertical="center" wrapText="1"/>
    </xf>
    <xf numFmtId="181" fontId="15" fillId="0" borderId="1" xfId="16" applyNumberFormat="1" applyFont="1" applyFill="1" applyBorder="1" applyAlignment="1" applyProtection="1">
      <alignment horizontal="right" vertical="center" wrapText="1"/>
    </xf>
    <xf numFmtId="0" fontId="8" fillId="0" borderId="0" xfId="499" applyFill="1" applyAlignment="1"/>
    <xf numFmtId="0" fontId="8" fillId="0" borderId="0" xfId="499" applyAlignment="1"/>
    <xf numFmtId="0" fontId="16" fillId="0" borderId="0" xfId="499" applyFont="1" applyFill="1" applyAlignment="1" applyProtection="1">
      <alignment horizontal="left" vertical="center"/>
    </xf>
    <xf numFmtId="188" fontId="16" fillId="0" borderId="0" xfId="499" applyNumberFormat="1" applyFont="1" applyFill="1" applyAlignment="1" applyProtection="1">
      <alignment horizontal="right"/>
    </xf>
    <xf numFmtId="0" fontId="25" fillId="0" borderId="0" xfId="499" applyFont="1" applyFill="1" applyAlignment="1">
      <alignment vertical="center"/>
    </xf>
    <xf numFmtId="0" fontId="16" fillId="0" borderId="0" xfId="499" applyFont="1" applyFill="1" applyAlignment="1">
      <alignment horizontal="right" vertical="center"/>
    </xf>
    <xf numFmtId="0" fontId="15" fillId="0" borderId="1" xfId="499" applyNumberFormat="1" applyFont="1" applyFill="1" applyBorder="1" applyAlignment="1" applyProtection="1">
      <alignment horizontal="center" vertical="center"/>
    </xf>
    <xf numFmtId="193" fontId="15" fillId="0" borderId="1" xfId="964" applyNumberFormat="1" applyFont="1" applyBorder="1" applyAlignment="1">
      <alignment horizontal="center" vertical="center" wrapText="1"/>
    </xf>
    <xf numFmtId="193" fontId="15" fillId="0" borderId="2" xfId="964" applyNumberFormat="1" applyFont="1" applyBorder="1" applyAlignment="1">
      <alignment horizontal="center" vertical="center" wrapText="1"/>
    </xf>
    <xf numFmtId="181" fontId="16" fillId="0" borderId="1" xfId="16" applyNumberFormat="1" applyFont="1" applyFill="1" applyBorder="1" applyAlignment="1">
      <alignment horizontal="right" vertical="center" wrapText="1"/>
    </xf>
    <xf numFmtId="190" fontId="15" fillId="0" borderId="1" xfId="23" applyNumberFormat="1" applyFont="1" applyFill="1" applyBorder="1" applyAlignment="1">
      <alignment horizontal="right" vertical="center" wrapText="1"/>
    </xf>
    <xf numFmtId="0" fontId="8" fillId="0" borderId="0" xfId="735" applyFill="1" applyAlignment="1"/>
    <xf numFmtId="0" fontId="8" fillId="0" borderId="0" xfId="735" applyAlignment="1"/>
    <xf numFmtId="0" fontId="13" fillId="0" borderId="0" xfId="513" applyFont="1" applyAlignment="1" applyProtection="1">
      <alignment horizontal="left" vertical="center"/>
    </xf>
    <xf numFmtId="0" fontId="23" fillId="0" borderId="0" xfId="513" applyFont="1" applyAlignment="1"/>
    <xf numFmtId="180" fontId="23" fillId="0" borderId="0" xfId="513" applyNumberFormat="1" applyFont="1" applyAlignment="1"/>
    <xf numFmtId="187" fontId="26" fillId="0" borderId="0" xfId="513" applyNumberFormat="1" applyFont="1" applyFill="1" applyBorder="1" applyAlignment="1" applyProtection="1">
      <alignment horizontal="right"/>
    </xf>
    <xf numFmtId="0" fontId="8" fillId="0" borderId="0" xfId="735" applyAlignment="1">
      <alignment vertical="center"/>
    </xf>
    <xf numFmtId="0" fontId="16" fillId="0" borderId="0" xfId="735" applyFont="1" applyFill="1" applyAlignment="1" applyProtection="1">
      <alignment horizontal="left" vertical="center"/>
    </xf>
    <xf numFmtId="4" fontId="16" fillId="0" borderId="0" xfId="735" applyNumberFormat="1" applyFont="1" applyFill="1" applyAlignment="1" applyProtection="1">
      <alignment horizontal="right" vertical="center"/>
    </xf>
    <xf numFmtId="180" fontId="25" fillId="0" borderId="0" xfId="735" applyNumberFormat="1" applyFont="1" applyFill="1" applyAlignment="1">
      <alignment vertical="center"/>
    </xf>
    <xf numFmtId="0" fontId="16" fillId="0" borderId="0" xfId="735" applyFont="1" applyFill="1" applyAlignment="1">
      <alignment horizontal="right" vertical="center"/>
    </xf>
    <xf numFmtId="0" fontId="15" fillId="0" borderId="1" xfId="731" applyNumberFormat="1" applyFont="1" applyFill="1" applyBorder="1" applyAlignment="1" applyProtection="1">
      <alignment horizontal="center" vertical="center"/>
    </xf>
    <xf numFmtId="49" fontId="15" fillId="0" borderId="1" xfId="736" applyNumberFormat="1" applyFont="1" applyFill="1" applyBorder="1" applyAlignment="1" applyProtection="1">
      <alignment vertical="center"/>
    </xf>
    <xf numFmtId="49" fontId="16" fillId="0" borderId="1" xfId="736" applyNumberFormat="1" applyFont="1" applyFill="1" applyBorder="1" applyAlignment="1" applyProtection="1">
      <alignment vertical="center"/>
    </xf>
    <xf numFmtId="190" fontId="13" fillId="0" borderId="1" xfId="0" applyNumberFormat="1" applyFont="1" applyBorder="1" applyAlignment="1">
      <alignment horizontal="right" vertical="center" wrapText="1"/>
    </xf>
    <xf numFmtId="0" fontId="8" fillId="0" borderId="0" xfId="964">
      <alignment vertical="center"/>
    </xf>
    <xf numFmtId="0" fontId="7" fillId="0" borderId="0" xfId="964" applyFont="1" applyAlignment="1">
      <alignment horizontal="center" vertical="center" wrapText="1"/>
    </xf>
    <xf numFmtId="0" fontId="8" fillId="0" borderId="0" xfId="964" applyFill="1">
      <alignment vertical="center"/>
    </xf>
    <xf numFmtId="0" fontId="1" fillId="0" borderId="0" xfId="0" applyFont="1" applyFill="1" applyAlignment="1">
      <alignment vertical="center"/>
    </xf>
    <xf numFmtId="0" fontId="13" fillId="0" borderId="0" xfId="787" applyFont="1" applyBorder="1" applyAlignment="1">
      <alignment horizontal="left" vertical="center" wrapText="1"/>
    </xf>
    <xf numFmtId="0" fontId="13" fillId="0" borderId="0" xfId="0" applyFont="1" applyFill="1" applyAlignment="1">
      <alignment horizontal="right"/>
    </xf>
    <xf numFmtId="0" fontId="15" fillId="0" borderId="1" xfId="967" applyFont="1" applyBorder="1" applyAlignment="1">
      <alignment horizontal="center" vertical="center"/>
    </xf>
    <xf numFmtId="49" fontId="15" fillId="0" borderId="1" xfId="0" applyNumberFormat="1" applyFont="1" applyFill="1" applyBorder="1" applyAlignment="1" applyProtection="1">
      <alignment vertical="center" wrapText="1"/>
    </xf>
    <xf numFmtId="181" fontId="16" fillId="0" borderId="1" xfId="16" applyNumberFormat="1" applyFont="1" applyBorder="1" applyAlignment="1">
      <alignment horizontal="right" vertical="center" wrapText="1"/>
    </xf>
    <xf numFmtId="0" fontId="16" fillId="0" borderId="1" xfId="464" applyNumberFormat="1" applyFont="1" applyFill="1" applyBorder="1" applyAlignment="1">
      <alignment horizontal="left"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xf>
    <xf numFmtId="0" fontId="24" fillId="0" borderId="1" xfId="0" applyFont="1" applyFill="1" applyBorder="1" applyAlignment="1">
      <alignment horizontal="center" vertical="center"/>
    </xf>
    <xf numFmtId="0" fontId="14" fillId="0" borderId="1" xfId="964" applyFont="1" applyFill="1" applyBorder="1">
      <alignment vertical="center"/>
    </xf>
    <xf numFmtId="0" fontId="0" fillId="0" borderId="0" xfId="0" applyFill="1" applyAlignment="1"/>
    <xf numFmtId="193" fontId="16" fillId="0" borderId="0" xfId="965" applyNumberFormat="1" applyFont="1" applyFill="1" applyBorder="1" applyAlignment="1">
      <alignment horizontal="right" vertical="center"/>
    </xf>
    <xf numFmtId="0" fontId="15" fillId="0" borderId="2" xfId="965" applyFont="1" applyFill="1" applyBorder="1" applyAlignment="1">
      <alignment horizontal="center" vertical="center"/>
    </xf>
    <xf numFmtId="181" fontId="15" fillId="0" borderId="1" xfId="964" applyNumberFormat="1" applyFont="1" applyFill="1" applyBorder="1" applyAlignment="1">
      <alignment horizontal="right" vertical="center" wrapText="1"/>
    </xf>
    <xf numFmtId="190" fontId="15" fillId="0" borderId="1" xfId="964" applyNumberFormat="1" applyFont="1" applyFill="1" applyBorder="1" applyAlignment="1">
      <alignment horizontal="right" vertical="center" wrapText="1"/>
    </xf>
    <xf numFmtId="190" fontId="16" fillId="0" borderId="1" xfId="964" applyNumberFormat="1" applyFont="1" applyFill="1" applyBorder="1" applyAlignment="1">
      <alignment horizontal="right" vertical="center" wrapText="1"/>
    </xf>
    <xf numFmtId="49" fontId="16" fillId="0" borderId="1" xfId="0" applyNumberFormat="1" applyFont="1" applyFill="1" applyBorder="1" applyAlignment="1" applyProtection="1">
      <alignment vertical="center" wrapText="1"/>
    </xf>
    <xf numFmtId="0" fontId="15" fillId="0" borderId="1" xfId="964" applyFont="1" applyFill="1" applyBorder="1" applyAlignment="1">
      <alignment horizontal="distributed" vertical="center" wrapText="1"/>
    </xf>
    <xf numFmtId="0" fontId="15" fillId="0" borderId="1" xfId="464" applyNumberFormat="1" applyFont="1" applyFill="1" applyBorder="1" applyAlignment="1">
      <alignment horizontal="left" vertical="center" wrapText="1"/>
    </xf>
    <xf numFmtId="0" fontId="16" fillId="0" borderId="1" xfId="464" applyNumberFormat="1" applyFont="1" applyFill="1" applyBorder="1" applyAlignment="1">
      <alignment horizontal="left" vertical="center" wrapText="1" indent="2"/>
    </xf>
    <xf numFmtId="181" fontId="13" fillId="0" borderId="9" xfId="0" applyNumberFormat="1" applyFont="1" applyFill="1" applyBorder="1" applyAlignment="1">
      <alignment horizontal="right" vertical="center" wrapText="1"/>
    </xf>
    <xf numFmtId="0" fontId="15" fillId="0" borderId="1" xfId="964" applyFont="1" applyFill="1" applyBorder="1" applyAlignment="1">
      <alignment horizontal="left" vertical="center" wrapText="1"/>
    </xf>
    <xf numFmtId="181" fontId="24" fillId="0" borderId="10" xfId="0" applyNumberFormat="1" applyFont="1" applyFill="1" applyBorder="1" applyAlignment="1">
      <alignment horizontal="right" vertical="center" wrapText="1"/>
    </xf>
    <xf numFmtId="0" fontId="8" fillId="0" borderId="0" xfId="464" applyAlignment="1"/>
    <xf numFmtId="0" fontId="13" fillId="0" borderId="0" xfId="786" applyFont="1" applyAlignment="1">
      <alignment horizontal="left" vertical="center" wrapText="1"/>
    </xf>
    <xf numFmtId="0" fontId="16" fillId="0" borderId="0" xfId="464" applyFont="1" applyAlignment="1">
      <alignment horizontal="right"/>
    </xf>
    <xf numFmtId="0" fontId="15" fillId="0" borderId="1" xfId="464" applyFont="1" applyFill="1" applyBorder="1" applyAlignment="1">
      <alignment horizontal="center" vertical="center" wrapText="1"/>
    </xf>
    <xf numFmtId="181" fontId="16" fillId="0" borderId="1" xfId="786" applyNumberFormat="1" applyFont="1" applyFill="1" applyBorder="1" applyAlignment="1">
      <alignment horizontal="right" vertical="center" wrapText="1"/>
    </xf>
    <xf numFmtId="181" fontId="15" fillId="0" borderId="1" xfId="786" applyNumberFormat="1" applyFont="1" applyFill="1" applyBorder="1" applyAlignment="1">
      <alignment horizontal="right" vertical="center" wrapText="1"/>
    </xf>
    <xf numFmtId="181" fontId="16" fillId="0" borderId="1" xfId="1160" applyNumberFormat="1" applyFont="1" applyFill="1" applyBorder="1" applyAlignment="1">
      <alignment horizontal="right" vertical="center" wrapText="1"/>
    </xf>
    <xf numFmtId="181" fontId="24" fillId="0" borderId="11" xfId="0" applyNumberFormat="1" applyFont="1" applyFill="1" applyBorder="1" applyAlignment="1">
      <alignment horizontal="right" vertical="center" wrapText="1"/>
    </xf>
    <xf numFmtId="181" fontId="15" fillId="0" borderId="1" xfId="1160" applyNumberFormat="1" applyFont="1" applyFill="1" applyBorder="1" applyAlignment="1">
      <alignment horizontal="right" vertical="center" wrapText="1"/>
    </xf>
    <xf numFmtId="0" fontId="24" fillId="0" borderId="1" xfId="0" applyFont="1" applyBorder="1" applyAlignment="1">
      <alignment horizontal="distributed" vertical="center" wrapText="1"/>
    </xf>
    <xf numFmtId="49" fontId="15" fillId="0" borderId="7" xfId="0" applyNumberFormat="1" applyFont="1" applyFill="1" applyBorder="1" applyAlignment="1" applyProtection="1">
      <alignment horizontal="center" vertical="center" wrapText="1"/>
    </xf>
    <xf numFmtId="49" fontId="15" fillId="0" borderId="7" xfId="0" applyNumberFormat="1" applyFont="1" applyFill="1" applyBorder="1" applyAlignment="1" applyProtection="1">
      <alignment horizontal="left" vertical="center" wrapText="1"/>
    </xf>
    <xf numFmtId="181" fontId="15" fillId="0" borderId="8" xfId="0" applyNumberFormat="1" applyFont="1" applyFill="1" applyBorder="1" applyAlignment="1">
      <alignment horizontal="right" vertical="center" wrapText="1"/>
    </xf>
    <xf numFmtId="0" fontId="15" fillId="2" borderId="1" xfId="964" applyFont="1" applyFill="1" applyBorder="1" applyAlignment="1">
      <alignment horizontal="distributed" vertical="center" wrapText="1"/>
    </xf>
    <xf numFmtId="181" fontId="15" fillId="0" borderId="12" xfId="16" applyNumberFormat="1" applyFont="1" applyFill="1" applyBorder="1" applyAlignment="1">
      <alignment horizontal="right" vertical="center" wrapText="1"/>
    </xf>
    <xf numFmtId="0" fontId="16" fillId="0" borderId="0" xfId="464" applyFont="1" applyFill="1" applyAlignment="1"/>
    <xf numFmtId="0" fontId="16" fillId="0" borderId="0" xfId="464" applyFont="1" applyFill="1" applyAlignment="1">
      <alignment horizontal="right"/>
    </xf>
    <xf numFmtId="0" fontId="15" fillId="0" borderId="1" xfId="965" applyFont="1" applyFill="1" applyBorder="1" applyAlignment="1">
      <alignment horizontal="distributed" vertical="center" wrapText="1" indent="3"/>
    </xf>
    <xf numFmtId="41" fontId="24" fillId="0" borderId="1" xfId="0" applyNumberFormat="1" applyFont="1" applyFill="1" applyBorder="1" applyAlignment="1">
      <alignment horizontal="right" vertical="center" wrapText="1"/>
    </xf>
    <xf numFmtId="190" fontId="24" fillId="0" borderId="1" xfId="0" applyNumberFormat="1" applyFont="1" applyFill="1" applyBorder="1" applyAlignment="1">
      <alignment horizontal="right" vertical="center" wrapText="1"/>
    </xf>
    <xf numFmtId="41" fontId="16" fillId="0" borderId="1" xfId="964" applyNumberFormat="1" applyFont="1" applyFill="1" applyBorder="1" applyAlignment="1">
      <alignment horizontal="right" vertical="center" wrapText="1"/>
    </xf>
    <xf numFmtId="41" fontId="15" fillId="0" borderId="1" xfId="964" applyNumberFormat="1" applyFont="1" applyFill="1" applyBorder="1" applyAlignment="1">
      <alignment horizontal="right" vertical="center" wrapText="1"/>
    </xf>
    <xf numFmtId="41" fontId="29" fillId="0" borderId="1" xfId="0" applyNumberFormat="1" applyFont="1" applyFill="1" applyBorder="1" applyAlignment="1"/>
    <xf numFmtId="0" fontId="16" fillId="0" borderId="1" xfId="691" applyNumberFormat="1" applyFont="1" applyFill="1" applyBorder="1" applyAlignment="1">
      <alignment horizontal="left" vertical="center" wrapText="1"/>
    </xf>
    <xf numFmtId="0" fontId="24" fillId="0" borderId="1" xfId="0" applyFont="1" applyFill="1" applyBorder="1" applyAlignment="1">
      <alignment horizontal="distributed" vertical="center" wrapText="1"/>
    </xf>
    <xf numFmtId="0" fontId="15" fillId="0" borderId="1" xfId="965" applyFont="1" applyFill="1" applyBorder="1" applyAlignment="1">
      <alignment horizontal="left" vertical="center" wrapText="1"/>
    </xf>
    <xf numFmtId="0" fontId="16" fillId="0" borderId="1" xfId="691" applyNumberFormat="1" applyFont="1" applyFill="1" applyBorder="1" applyAlignment="1">
      <alignment horizontal="left" vertical="center" wrapText="1" indent="2"/>
    </xf>
    <xf numFmtId="0" fontId="15" fillId="0" borderId="1" xfId="691" applyNumberFormat="1" applyFont="1" applyFill="1" applyBorder="1" applyAlignment="1">
      <alignment horizontal="left" vertical="center" wrapText="1"/>
    </xf>
    <xf numFmtId="187" fontId="16" fillId="0" borderId="0" xfId="698" applyNumberFormat="1" applyFont="1" applyFill="1" applyBorder="1" applyAlignment="1" applyProtection="1">
      <alignment horizontal="left" vertical="center"/>
    </xf>
    <xf numFmtId="0" fontId="16" fillId="0" borderId="0" xfId="464" applyFont="1" applyFill="1" applyBorder="1" applyAlignment="1">
      <alignment vertical="center"/>
    </xf>
    <xf numFmtId="0" fontId="16" fillId="0" borderId="0" xfId="464" applyFont="1" applyFill="1" applyAlignment="1">
      <alignment vertical="center"/>
    </xf>
    <xf numFmtId="187" fontId="23" fillId="0" borderId="0" xfId="698" applyNumberFormat="1" applyFont="1" applyFill="1" applyBorder="1" applyAlignment="1" applyProtection="1">
      <alignment horizontal="right" vertical="center"/>
    </xf>
    <xf numFmtId="41" fontId="15" fillId="0" borderId="1" xfId="1160" applyNumberFormat="1" applyFont="1" applyFill="1" applyBorder="1" applyAlignment="1">
      <alignment horizontal="right" vertical="center" wrapText="1"/>
    </xf>
    <xf numFmtId="41" fontId="16" fillId="0" borderId="1" xfId="1160" applyNumberFormat="1" applyFont="1" applyFill="1" applyBorder="1" applyAlignment="1">
      <alignment horizontal="right" vertical="center" wrapText="1"/>
    </xf>
    <xf numFmtId="41" fontId="27" fillId="0" borderId="1" xfId="0" applyNumberFormat="1" applyFont="1" applyFill="1" applyBorder="1" applyAlignment="1">
      <alignment horizontal="right" vertical="center" wrapText="1"/>
    </xf>
    <xf numFmtId="190" fontId="16" fillId="0" borderId="1" xfId="23" applyNumberFormat="1" applyFont="1" applyFill="1" applyBorder="1" applyAlignment="1">
      <alignment horizontal="right" vertical="center" wrapText="1"/>
    </xf>
    <xf numFmtId="41" fontId="26" fillId="0" borderId="1" xfId="0" applyNumberFormat="1" applyFont="1" applyFill="1" applyBorder="1" applyAlignment="1">
      <alignment horizontal="right" vertical="center" wrapText="1"/>
    </xf>
    <xf numFmtId="0" fontId="16" fillId="0" borderId="2" xfId="691" applyNumberFormat="1" applyFont="1" applyFill="1" applyBorder="1" applyAlignment="1">
      <alignment horizontal="left" vertical="center" wrapText="1"/>
    </xf>
    <xf numFmtId="41" fontId="16" fillId="0" borderId="1" xfId="0" applyNumberFormat="1" applyFont="1" applyFill="1" applyBorder="1" applyAlignment="1" applyProtection="1">
      <alignment horizontal="right" vertical="center" wrapText="1"/>
    </xf>
    <xf numFmtId="41" fontId="13" fillId="0" borderId="1" xfId="0" applyNumberFormat="1" applyFont="1" applyFill="1" applyBorder="1" applyAlignment="1">
      <alignment horizontal="right" vertical="center" wrapText="1"/>
    </xf>
    <xf numFmtId="41" fontId="16" fillId="0" borderId="1" xfId="786" applyNumberFormat="1" applyFont="1" applyFill="1" applyBorder="1" applyAlignment="1">
      <alignment horizontal="right" vertical="center" wrapText="1"/>
    </xf>
    <xf numFmtId="41" fontId="15" fillId="0" borderId="1" xfId="0" applyNumberFormat="1" applyFont="1" applyFill="1" applyBorder="1" applyAlignment="1" applyProtection="1">
      <alignment horizontal="right" vertical="center" wrapText="1"/>
    </xf>
    <xf numFmtId="41" fontId="15" fillId="0" borderId="1" xfId="786" applyNumberFormat="1" applyFont="1" applyFill="1" applyBorder="1" applyAlignment="1">
      <alignment horizontal="right" vertical="center" wrapText="1"/>
    </xf>
    <xf numFmtId="49" fontId="16" fillId="0" borderId="7" xfId="0" applyNumberFormat="1" applyFont="1" applyFill="1" applyBorder="1" applyAlignment="1" applyProtection="1">
      <alignment horizontal="center" vertical="center" wrapText="1"/>
    </xf>
    <xf numFmtId="49" fontId="16" fillId="0" borderId="7" xfId="0" applyNumberFormat="1" applyFont="1" applyFill="1" applyBorder="1" applyAlignment="1" applyProtection="1">
      <alignment horizontal="left" vertical="center" wrapText="1"/>
    </xf>
    <xf numFmtId="0" fontId="30" fillId="0" borderId="0" xfId="0" applyFont="1" applyAlignment="1"/>
    <xf numFmtId="0" fontId="13" fillId="0" borderId="0" xfId="712" applyFont="1" applyFill="1" applyAlignment="1">
      <alignment horizontal="left" vertical="center"/>
    </xf>
    <xf numFmtId="0" fontId="13" fillId="0" borderId="0" xfId="0" applyFont="1" applyFill="1" applyAlignment="1">
      <alignment vertical="center"/>
    </xf>
    <xf numFmtId="0" fontId="13" fillId="0" borderId="0" xfId="712" applyFont="1" applyFill="1" applyAlignment="1">
      <alignment horizontal="right" vertical="center"/>
    </xf>
    <xf numFmtId="193" fontId="15" fillId="0" borderId="12" xfId="964"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181" fontId="16" fillId="0" borderId="1" xfId="0" applyNumberFormat="1" applyFont="1" applyFill="1" applyBorder="1" applyAlignment="1">
      <alignment vertical="center" wrapText="1"/>
    </xf>
    <xf numFmtId="190" fontId="16" fillId="0" borderId="1" xfId="23" applyNumberFormat="1" applyFont="1" applyFill="1" applyBorder="1" applyAlignment="1">
      <alignment vertical="center" wrapText="1"/>
    </xf>
    <xf numFmtId="0" fontId="13" fillId="0" borderId="1" xfId="0" applyFont="1" applyBorder="1" applyAlignment="1">
      <alignment horizontal="left" vertical="center" wrapText="1"/>
    </xf>
    <xf numFmtId="0" fontId="24" fillId="0" borderId="1" xfId="0" applyFont="1" applyFill="1" applyBorder="1" applyAlignment="1">
      <alignment horizontal="center" vertical="center" wrapText="1"/>
    </xf>
    <xf numFmtId="181" fontId="15" fillId="0" borderId="1" xfId="0" applyNumberFormat="1" applyFont="1" applyFill="1" applyBorder="1" applyAlignment="1">
      <alignment vertical="center" wrapText="1"/>
    </xf>
    <xf numFmtId="190" fontId="15" fillId="0" borderId="1" xfId="23" applyNumberFormat="1" applyFont="1" applyFill="1" applyBorder="1" applyAlignment="1">
      <alignment vertical="center" wrapText="1"/>
    </xf>
    <xf numFmtId="0" fontId="31" fillId="0" borderId="0" xfId="964" applyFont="1" applyProtection="1">
      <alignment vertical="center"/>
    </xf>
    <xf numFmtId="0" fontId="14" fillId="0" borderId="0" xfId="964" applyFont="1" applyAlignment="1" applyProtection="1">
      <alignment horizontal="center" vertical="center"/>
    </xf>
    <xf numFmtId="0" fontId="14" fillId="0" borderId="0" xfId="964" applyFont="1" applyProtection="1">
      <alignment vertical="center"/>
    </xf>
    <xf numFmtId="0" fontId="8" fillId="0" borderId="0" xfId="964" applyProtection="1">
      <alignment vertical="center"/>
    </xf>
    <xf numFmtId="0" fontId="8" fillId="2" borderId="0" xfId="964" applyFill="1" applyProtection="1">
      <alignment vertical="center"/>
    </xf>
    <xf numFmtId="193" fontId="8" fillId="0" borderId="0" xfId="964" applyNumberFormat="1" applyProtection="1">
      <alignment vertical="center"/>
    </xf>
    <xf numFmtId="0" fontId="16" fillId="0" borderId="0" xfId="964" applyFont="1" applyFill="1" applyProtection="1">
      <alignment vertical="center"/>
    </xf>
    <xf numFmtId="193" fontId="16" fillId="0" borderId="0" xfId="964" applyNumberFormat="1" applyFont="1" applyFill="1" applyBorder="1" applyAlignment="1" applyProtection="1">
      <alignment horizontal="right" vertical="center"/>
    </xf>
    <xf numFmtId="0" fontId="15" fillId="0" borderId="1" xfId="964" applyFont="1" applyFill="1" applyBorder="1" applyAlignment="1" applyProtection="1">
      <alignment horizontal="distributed" vertical="center" wrapText="1" indent="3"/>
    </xf>
    <xf numFmtId="193" fontId="15" fillId="0" borderId="1" xfId="964" applyNumberFormat="1" applyFont="1" applyFill="1" applyBorder="1" applyAlignment="1" applyProtection="1">
      <alignment horizontal="center" vertical="center" wrapText="1"/>
    </xf>
    <xf numFmtId="0" fontId="15" fillId="0" borderId="1" xfId="0" applyFont="1" applyFill="1" applyBorder="1" applyAlignment="1" applyProtection="1">
      <alignment vertical="center" wrapText="1"/>
    </xf>
    <xf numFmtId="190" fontId="15" fillId="0" borderId="1" xfId="23" applyNumberFormat="1" applyFont="1" applyFill="1" applyBorder="1" applyAlignment="1" applyProtection="1">
      <alignment horizontal="right" vertical="center" wrapText="1"/>
    </xf>
    <xf numFmtId="0" fontId="16" fillId="0" borderId="1" xfId="0" applyFont="1" applyFill="1" applyBorder="1" applyAlignment="1" applyProtection="1">
      <alignment vertical="center" wrapText="1"/>
    </xf>
    <xf numFmtId="181" fontId="16" fillId="0" borderId="1" xfId="16" applyNumberFormat="1" applyFont="1" applyFill="1" applyBorder="1" applyAlignment="1" applyProtection="1">
      <alignment horizontal="right" vertical="center" wrapText="1"/>
    </xf>
    <xf numFmtId="190" fontId="16" fillId="0" borderId="1" xfId="23" applyNumberFormat="1" applyFont="1" applyFill="1" applyBorder="1" applyAlignment="1" applyProtection="1">
      <alignment horizontal="right" vertical="center" wrapText="1"/>
    </xf>
    <xf numFmtId="0" fontId="13" fillId="0" borderId="1" xfId="0" applyFont="1" applyBorder="1" applyAlignment="1" applyProtection="1">
      <alignment vertical="center" wrapText="1"/>
    </xf>
    <xf numFmtId="0" fontId="13" fillId="0" borderId="1" xfId="0" applyFont="1" applyFill="1" applyBorder="1" applyAlignment="1" applyProtection="1">
      <alignment vertical="center" wrapText="1"/>
    </xf>
    <xf numFmtId="0" fontId="13" fillId="3" borderId="1" xfId="0" applyFont="1" applyFill="1" applyBorder="1" applyAlignment="1" applyProtection="1">
      <alignment vertical="center" wrapText="1"/>
    </xf>
    <xf numFmtId="181" fontId="16" fillId="3" borderId="1" xfId="16" applyNumberFormat="1" applyFont="1" applyFill="1" applyBorder="1" applyAlignment="1" applyProtection="1">
      <alignment horizontal="right" vertical="center" wrapText="1"/>
    </xf>
    <xf numFmtId="0" fontId="16" fillId="2" borderId="1" xfId="0" applyFont="1" applyFill="1" applyBorder="1" applyAlignment="1" applyProtection="1">
      <alignment vertical="center" wrapText="1"/>
    </xf>
    <xf numFmtId="0" fontId="24" fillId="0" borderId="1" xfId="0" applyFont="1" applyFill="1" applyBorder="1" applyAlignment="1" applyProtection="1">
      <alignment vertical="center" wrapText="1"/>
    </xf>
    <xf numFmtId="0" fontId="16" fillId="3" borderId="1" xfId="0" applyFont="1" applyFill="1" applyBorder="1" applyAlignment="1" applyProtection="1">
      <alignment vertical="center" wrapText="1"/>
    </xf>
    <xf numFmtId="49" fontId="13" fillId="2" borderId="1" xfId="950" applyNumberFormat="1" applyFont="1" applyFill="1" applyBorder="1" applyAlignment="1" applyProtection="1">
      <alignment vertical="center" wrapText="1"/>
    </xf>
    <xf numFmtId="49" fontId="24" fillId="0" borderId="1" xfId="950" applyNumberFormat="1" applyFont="1" applyFill="1" applyBorder="1" applyAlignment="1" applyProtection="1">
      <alignment vertical="center" wrapText="1"/>
    </xf>
    <xf numFmtId="49" fontId="13" fillId="0" borderId="1" xfId="950" applyNumberFormat="1" applyFont="1" applyFill="1" applyBorder="1" applyAlignment="1" applyProtection="1">
      <alignment vertical="center" wrapText="1"/>
    </xf>
    <xf numFmtId="49" fontId="13" fillId="3" borderId="1" xfId="950" applyNumberFormat="1" applyFont="1" applyFill="1" applyBorder="1" applyAlignment="1" applyProtection="1">
      <alignment vertical="center" wrapText="1"/>
    </xf>
    <xf numFmtId="0" fontId="15" fillId="0" borderId="1" xfId="964" applyFont="1" applyFill="1" applyBorder="1" applyAlignment="1" applyProtection="1">
      <alignment horizontal="distributed" vertical="center" wrapText="1" indent="1"/>
    </xf>
    <xf numFmtId="0" fontId="15" fillId="0" borderId="1" xfId="964" applyFont="1" applyFill="1" applyBorder="1" applyAlignment="1" applyProtection="1">
      <alignment horizontal="left" vertical="center" wrapText="1"/>
    </xf>
    <xf numFmtId="0" fontId="16" fillId="0" borderId="1" xfId="964" applyFont="1" applyFill="1" applyBorder="1" applyAlignment="1" applyProtection="1">
      <alignment horizontal="left" vertical="center" wrapText="1"/>
    </xf>
    <xf numFmtId="0" fontId="16" fillId="2" borderId="1" xfId="964" applyFont="1" applyFill="1" applyBorder="1" applyAlignment="1" applyProtection="1">
      <alignment horizontal="left" vertical="center" wrapText="1"/>
    </xf>
    <xf numFmtId="0" fontId="16" fillId="0" borderId="1" xfId="963" applyFont="1" applyFill="1" applyBorder="1" applyAlignment="1" applyProtection="1">
      <alignment horizontal="left" vertical="center" wrapText="1"/>
    </xf>
    <xf numFmtId="0" fontId="15" fillId="0" borderId="1" xfId="963" applyFont="1" applyFill="1" applyBorder="1" applyAlignment="1" applyProtection="1">
      <alignment horizontal="left" vertical="center" wrapText="1"/>
    </xf>
    <xf numFmtId="0" fontId="31" fillId="0" borderId="0" xfId="964" applyFont="1">
      <alignment vertical="center"/>
    </xf>
    <xf numFmtId="0" fontId="14" fillId="0" borderId="0" xfId="964" applyFont="1" applyAlignment="1">
      <alignment horizontal="center" vertical="center"/>
    </xf>
    <xf numFmtId="0" fontId="14" fillId="0" borderId="0" xfId="964" applyFont="1">
      <alignment vertical="center"/>
    </xf>
    <xf numFmtId="193" fontId="8" fillId="0" borderId="0" xfId="964" applyNumberFormat="1">
      <alignment vertical="center"/>
    </xf>
    <xf numFmtId="0" fontId="16" fillId="0" borderId="0" xfId="964" applyFont="1" applyFill="1">
      <alignment vertical="center"/>
    </xf>
    <xf numFmtId="0" fontId="32" fillId="0" borderId="0" xfId="964" applyFont="1" applyFill="1">
      <alignment vertical="center"/>
    </xf>
    <xf numFmtId="193" fontId="16" fillId="0" borderId="0" xfId="964" applyNumberFormat="1" applyFont="1" applyFill="1" applyAlignment="1">
      <alignment horizontal="right" vertical="center"/>
    </xf>
    <xf numFmtId="0" fontId="15" fillId="0" borderId="1" xfId="964" applyFont="1" applyFill="1" applyBorder="1" applyAlignment="1">
      <alignment horizontal="distributed" vertical="center" wrapText="1" indent="3"/>
    </xf>
    <xf numFmtId="49" fontId="24" fillId="0" borderId="1" xfId="950" applyNumberFormat="1" applyFont="1" applyFill="1" applyBorder="1" applyAlignment="1">
      <alignment vertical="center" wrapText="1"/>
    </xf>
    <xf numFmtId="183" fontId="15" fillId="0" borderId="1" xfId="16" applyNumberFormat="1" applyFont="1" applyFill="1" applyBorder="1" applyAlignment="1">
      <alignment horizontal="right" vertical="center" wrapText="1"/>
    </xf>
    <xf numFmtId="49" fontId="13" fillId="0" borderId="1" xfId="950" applyNumberFormat="1" applyFont="1" applyFill="1" applyBorder="1" applyAlignment="1">
      <alignment vertical="center" wrapText="1"/>
    </xf>
    <xf numFmtId="183" fontId="16" fillId="0" borderId="1" xfId="16" applyNumberFormat="1" applyFont="1" applyFill="1" applyBorder="1" applyAlignment="1">
      <alignment horizontal="right" vertical="center" wrapText="1"/>
    </xf>
    <xf numFmtId="49" fontId="13" fillId="0" borderId="1" xfId="950" applyNumberFormat="1" applyFont="1" applyBorder="1" applyAlignment="1">
      <alignment vertical="center" wrapText="1"/>
    </xf>
    <xf numFmtId="183" fontId="16" fillId="2" borderId="1" xfId="16" applyNumberFormat="1" applyFont="1" applyFill="1" applyBorder="1" applyAlignment="1">
      <alignment horizontal="right" vertical="center" wrapText="1"/>
    </xf>
    <xf numFmtId="49" fontId="13" fillId="2" borderId="1" xfId="950" applyNumberFormat="1" applyFont="1" applyFill="1" applyBorder="1" applyAlignment="1">
      <alignment vertical="center" wrapText="1"/>
    </xf>
    <xf numFmtId="0" fontId="15" fillId="0" borderId="1" xfId="964" applyFont="1" applyFill="1" applyBorder="1" applyAlignment="1">
      <alignment vertical="center" wrapText="1"/>
    </xf>
    <xf numFmtId="0" fontId="16" fillId="2" borderId="1" xfId="964" applyFont="1" applyFill="1" applyBorder="1" applyAlignment="1">
      <alignment vertical="center" wrapText="1"/>
    </xf>
    <xf numFmtId="0" fontId="16" fillId="0" borderId="1" xfId="964" applyFont="1" applyFill="1" applyBorder="1" applyAlignment="1">
      <alignment horizontal="left" vertical="center"/>
    </xf>
    <xf numFmtId="0" fontId="15" fillId="0" borderId="1" xfId="964" applyFont="1" applyFill="1" applyBorder="1" applyAlignment="1">
      <alignment horizontal="distributed" vertical="center" indent="1"/>
    </xf>
    <xf numFmtId="0" fontId="15" fillId="0" borderId="1" xfId="963" applyFont="1" applyFill="1" applyBorder="1" applyAlignment="1">
      <alignment horizontal="left" vertical="center"/>
    </xf>
    <xf numFmtId="0" fontId="16" fillId="2" borderId="1" xfId="964" applyFont="1" applyFill="1" applyBorder="1" applyAlignment="1">
      <alignment horizontal="left" vertical="center"/>
    </xf>
    <xf numFmtId="0" fontId="31" fillId="0" borderId="0" xfId="964" applyFont="1" applyFill="1" applyProtection="1">
      <alignment vertical="center"/>
    </xf>
    <xf numFmtId="0" fontId="14" fillId="0" borderId="0" xfId="964" applyFont="1" applyFill="1" applyAlignment="1" applyProtection="1">
      <alignment horizontal="center" vertical="center"/>
    </xf>
    <xf numFmtId="0" fontId="8" fillId="0" borderId="0" xfId="964" applyFill="1" applyProtection="1">
      <alignment vertical="center"/>
    </xf>
    <xf numFmtId="193" fontId="8" fillId="0" borderId="0" xfId="964" applyNumberFormat="1" applyFill="1" applyProtection="1">
      <alignment vertical="center"/>
    </xf>
    <xf numFmtId="3" fontId="15" fillId="0" borderId="1" xfId="0" applyNumberFormat="1" applyFont="1" applyFill="1" applyBorder="1" applyAlignment="1" applyProtection="1">
      <alignment horizontal="right" vertical="center"/>
    </xf>
    <xf numFmtId="3" fontId="15" fillId="0" borderId="1" xfId="0" applyNumberFormat="1" applyFont="1" applyFill="1" applyBorder="1" applyAlignment="1" applyProtection="1">
      <alignment horizontal="right" vertical="center"/>
      <protection locked="0"/>
    </xf>
    <xf numFmtId="190" fontId="15" fillId="0" borderId="1" xfId="23" applyNumberFormat="1" applyFont="1" applyFill="1" applyBorder="1" applyAlignment="1" applyProtection="1">
      <alignment horizontal="right" vertical="center" wrapText="1"/>
      <protection locked="0"/>
    </xf>
    <xf numFmtId="3" fontId="16" fillId="0" borderId="1" xfId="0" applyNumberFormat="1" applyFont="1" applyFill="1" applyBorder="1" applyAlignment="1" applyProtection="1">
      <alignment horizontal="right" vertical="center"/>
    </xf>
    <xf numFmtId="3" fontId="16" fillId="0" borderId="1" xfId="0" applyNumberFormat="1" applyFont="1" applyFill="1" applyBorder="1" applyAlignment="1" applyProtection="1">
      <alignment horizontal="right" vertical="center"/>
      <protection locked="0"/>
    </xf>
    <xf numFmtId="3" fontId="16" fillId="2" borderId="1" xfId="0" applyNumberFormat="1" applyFont="1" applyFill="1" applyBorder="1" applyAlignment="1" applyProtection="1">
      <alignment horizontal="right" vertical="center"/>
    </xf>
    <xf numFmtId="3" fontId="16" fillId="2" borderId="1" xfId="0" applyNumberFormat="1" applyFont="1" applyFill="1" applyBorder="1" applyAlignment="1" applyProtection="1">
      <alignment horizontal="right" vertical="center"/>
      <protection locked="0"/>
    </xf>
    <xf numFmtId="3" fontId="15" fillId="2" borderId="1" xfId="0" applyNumberFormat="1" applyFont="1" applyFill="1" applyBorder="1" applyAlignment="1" applyProtection="1">
      <alignment horizontal="right" vertical="center"/>
    </xf>
    <xf numFmtId="0" fontId="15" fillId="0" borderId="1" xfId="963" applyFont="1" applyFill="1" applyBorder="1" applyAlignment="1" applyProtection="1">
      <alignment horizontal="left" vertical="center"/>
    </xf>
    <xf numFmtId="0" fontId="16" fillId="0" borderId="1" xfId="964" applyFont="1" applyFill="1" applyBorder="1" applyAlignment="1" applyProtection="1">
      <alignment horizontal="left" vertical="center"/>
    </xf>
    <xf numFmtId="0" fontId="1" fillId="0" borderId="0" xfId="0" applyFont="1" applyFill="1" applyBorder="1" applyAlignment="1"/>
    <xf numFmtId="0" fontId="33" fillId="0" borderId="0" xfId="0" applyFont="1" applyFill="1" applyBorder="1" applyAlignment="1">
      <alignment horizontal="center" vertical="center"/>
    </xf>
    <xf numFmtId="0" fontId="33" fillId="0" borderId="13" xfId="0" applyFont="1" applyFill="1" applyBorder="1" applyAlignment="1">
      <alignment horizontal="center" vertical="center"/>
    </xf>
    <xf numFmtId="0" fontId="13" fillId="0" borderId="0" xfId="0" applyFont="1" applyAlignment="1">
      <alignment horizontal="right"/>
    </xf>
    <xf numFmtId="49" fontId="15" fillId="0" borderId="1" xfId="736" applyNumberFormat="1" applyFont="1" applyFill="1" applyBorder="1" applyAlignment="1" applyProtection="1">
      <alignment horizontal="center" vertical="center"/>
    </xf>
    <xf numFmtId="0" fontId="34" fillId="0" borderId="1" xfId="0" applyFont="1" applyFill="1" applyBorder="1" applyAlignment="1">
      <alignment horizontal="center"/>
    </xf>
    <xf numFmtId="0" fontId="34" fillId="0" borderId="1" xfId="0" applyFont="1" applyFill="1" applyBorder="1" applyAlignment="1"/>
    <xf numFmtId="0" fontId="35" fillId="0" borderId="0" xfId="866" applyFont="1" applyAlignment="1"/>
    <xf numFmtId="0" fontId="15" fillId="0" borderId="1" xfId="967" applyFont="1" applyBorder="1" applyAlignment="1">
      <alignment horizontal="center" vertical="center" wrapText="1"/>
    </xf>
    <xf numFmtId="0" fontId="15" fillId="0" borderId="1" xfId="0" applyFont="1" applyBorder="1" applyAlignment="1">
      <alignment horizontal="left" vertical="center"/>
    </xf>
    <xf numFmtId="181" fontId="15" fillId="0" borderId="1" xfId="16" applyNumberFormat="1" applyFont="1" applyBorder="1" applyAlignment="1">
      <alignment horizontal="right" vertical="center" wrapText="1"/>
    </xf>
    <xf numFmtId="190" fontId="8" fillId="0" borderId="0" xfId="23" applyNumberFormat="1" applyFont="1" applyFill="1" applyBorder="1" applyAlignment="1" applyProtection="1">
      <alignment vertical="center"/>
    </xf>
    <xf numFmtId="0" fontId="13" fillId="0" borderId="1" xfId="0" applyFont="1" applyBorder="1" applyAlignment="1">
      <alignment horizontal="left" vertical="center"/>
    </xf>
    <xf numFmtId="181" fontId="13" fillId="0" borderId="8" xfId="0" applyNumberFormat="1" applyFont="1" applyBorder="1" applyAlignment="1">
      <alignment horizontal="right" vertical="center" wrapText="1"/>
    </xf>
    <xf numFmtId="181" fontId="24" fillId="0" borderId="8" xfId="0" applyNumberFormat="1" applyFont="1" applyBorder="1" applyAlignment="1">
      <alignment horizontal="right" vertical="center" wrapText="1"/>
    </xf>
    <xf numFmtId="0" fontId="8" fillId="0" borderId="0" xfId="964" applyFont="1" applyFill="1">
      <alignment vertical="center"/>
    </xf>
    <xf numFmtId="0" fontId="8" fillId="0" borderId="0" xfId="964" applyFont="1">
      <alignment vertical="center"/>
    </xf>
    <xf numFmtId="193" fontId="8" fillId="0" borderId="0" xfId="964" applyNumberFormat="1" applyFont="1">
      <alignment vertical="center"/>
    </xf>
    <xf numFmtId="0" fontId="13" fillId="0" borderId="0" xfId="712" applyFont="1" applyFill="1" applyAlignment="1">
      <alignment horizontal="left"/>
    </xf>
    <xf numFmtId="186" fontId="36" fillId="0" borderId="1" xfId="0" applyNumberFormat="1" applyFont="1" applyFill="1" applyBorder="1" applyAlignment="1">
      <alignment vertical="center" wrapText="1"/>
    </xf>
    <xf numFmtId="186" fontId="15" fillId="0" borderId="1" xfId="869" applyNumberFormat="1" applyFont="1" applyFill="1" applyBorder="1" applyAlignment="1">
      <alignment horizontal="center" vertical="center"/>
    </xf>
    <xf numFmtId="0" fontId="13" fillId="0" borderId="0" xfId="712" applyFont="1" applyBorder="1" applyAlignment="1">
      <alignment horizontal="left" vertical="center"/>
    </xf>
    <xf numFmtId="0" fontId="13" fillId="0" borderId="0" xfId="712" applyFont="1" applyBorder="1" applyAlignment="1">
      <alignment horizontal="right" vertical="center"/>
    </xf>
    <xf numFmtId="0" fontId="15" fillId="0" borderId="1" xfId="0" applyFont="1" applyBorder="1" applyAlignment="1">
      <alignment horizontal="center" vertical="center" wrapText="1"/>
    </xf>
    <xf numFmtId="199" fontId="24" fillId="0" borderId="1" xfId="715" applyNumberFormat="1" applyFont="1" applyFill="1" applyBorder="1" applyAlignment="1">
      <alignment horizontal="left" vertical="center"/>
    </xf>
    <xf numFmtId="181" fontId="24" fillId="0" borderId="1" xfId="715" applyNumberFormat="1" applyFont="1" applyFill="1" applyBorder="1" applyAlignment="1">
      <alignment horizontal="right" vertical="center" wrapText="1"/>
    </xf>
    <xf numFmtId="199" fontId="13" fillId="0" borderId="1" xfId="715" applyNumberFormat="1" applyFont="1" applyFill="1" applyBorder="1" applyAlignment="1">
      <alignment horizontal="left" vertical="center"/>
    </xf>
    <xf numFmtId="181" fontId="13" fillId="0" borderId="1" xfId="715" applyNumberFormat="1" applyFont="1" applyFill="1" applyBorder="1" applyAlignment="1">
      <alignment horizontal="right" vertical="center" wrapText="1"/>
    </xf>
    <xf numFmtId="181" fontId="13" fillId="0" borderId="1" xfId="0" applyNumberFormat="1" applyFont="1" applyBorder="1" applyAlignment="1">
      <alignment horizontal="right" vertical="center" wrapText="1"/>
    </xf>
    <xf numFmtId="0" fontId="24" fillId="0" borderId="1" xfId="715" applyFont="1" applyFill="1" applyBorder="1" applyAlignment="1">
      <alignment horizontal="center" vertical="center"/>
    </xf>
    <xf numFmtId="0" fontId="7" fillId="0" borderId="0" xfId="964" applyFont="1" applyFill="1" applyAlignment="1">
      <alignment horizontal="center" vertical="center" wrapText="1"/>
    </xf>
    <xf numFmtId="0" fontId="12" fillId="0" borderId="0" xfId="964" applyFont="1" applyFill="1">
      <alignment vertical="center"/>
    </xf>
    <xf numFmtId="193" fontId="8" fillId="0" borderId="0" xfId="964" applyNumberFormat="1" applyFill="1">
      <alignment vertical="center"/>
    </xf>
    <xf numFmtId="0" fontId="13" fillId="0" borderId="0" xfId="964" applyFont="1" applyFill="1">
      <alignment vertical="center"/>
    </xf>
    <xf numFmtId="193" fontId="16" fillId="0" borderId="0" xfId="964" applyNumberFormat="1" applyFont="1" applyFill="1" applyBorder="1" applyAlignment="1">
      <alignment horizontal="right" vertical="center"/>
    </xf>
    <xf numFmtId="181" fontId="16" fillId="0" borderId="1" xfId="16" applyNumberFormat="1" applyFont="1" applyFill="1" applyBorder="1" applyAlignment="1" applyProtection="1">
      <alignment horizontal="right" vertical="center" wrapText="1"/>
      <protection locked="0"/>
    </xf>
    <xf numFmtId="181" fontId="15" fillId="0" borderId="1" xfId="16" applyNumberFormat="1" applyFont="1" applyFill="1" applyBorder="1" applyAlignment="1" applyProtection="1">
      <alignment horizontal="right" vertical="center" wrapText="1"/>
      <protection locked="0"/>
    </xf>
    <xf numFmtId="0" fontId="15" fillId="0" borderId="1" xfId="964" applyFont="1" applyFill="1" applyBorder="1" applyAlignment="1">
      <alignment horizontal="center" vertical="center" wrapText="1"/>
    </xf>
    <xf numFmtId="0" fontId="15" fillId="0" borderId="0" xfId="964" applyFont="1" applyFill="1" applyAlignment="1">
      <alignment horizontal="center" vertical="center" wrapText="1"/>
    </xf>
    <xf numFmtId="0" fontId="8" fillId="0" borderId="0" xfId="963" applyFill="1">
      <alignment vertical="center"/>
    </xf>
    <xf numFmtId="193" fontId="16" fillId="0" borderId="0" xfId="964" applyNumberFormat="1" applyFont="1" applyFill="1" applyBorder="1" applyAlignment="1">
      <alignment horizontal="left" vertical="center"/>
    </xf>
    <xf numFmtId="0" fontId="16" fillId="0" borderId="1" xfId="964" applyNumberFormat="1" applyFont="1" applyFill="1" applyBorder="1" applyAlignment="1">
      <alignment vertical="center" wrapText="1"/>
    </xf>
    <xf numFmtId="49" fontId="15" fillId="0" borderId="1" xfId="0" applyNumberFormat="1" applyFont="1" applyFill="1" applyBorder="1" applyAlignment="1" applyProtection="1">
      <alignment horizontal="distributed" vertical="center" wrapText="1"/>
    </xf>
    <xf numFmtId="0" fontId="15" fillId="0" borderId="1" xfId="964" applyNumberFormat="1" applyFont="1" applyFill="1" applyBorder="1" applyAlignment="1" applyProtection="1">
      <alignment vertical="center" wrapText="1"/>
    </xf>
    <xf numFmtId="0" fontId="15" fillId="0" borderId="1" xfId="964" applyFont="1" applyFill="1" applyBorder="1" applyAlignment="1">
      <alignment horizontal="distributed" vertical="center" wrapText="1" indent="2"/>
    </xf>
    <xf numFmtId="193" fontId="15" fillId="0" borderId="0" xfId="964" applyNumberFormat="1" applyFont="1" applyFill="1" applyAlignment="1">
      <alignment horizontal="center" vertical="center" wrapText="1"/>
    </xf>
    <xf numFmtId="181" fontId="16" fillId="0" borderId="1" xfId="971" applyNumberFormat="1" applyFont="1" applyFill="1" applyBorder="1" applyAlignment="1" applyProtection="1">
      <alignment vertical="center" wrapText="1"/>
    </xf>
    <xf numFmtId="190" fontId="16" fillId="0" borderId="1" xfId="23" applyNumberFormat="1" applyFont="1" applyFill="1" applyBorder="1" applyAlignment="1" applyProtection="1">
      <alignment vertical="center" wrapText="1"/>
      <protection locked="0"/>
    </xf>
    <xf numFmtId="0" fontId="31" fillId="0" borderId="0" xfId="963" applyFont="1" applyFill="1" applyAlignment="1">
      <alignment horizontal="center" vertical="center"/>
    </xf>
    <xf numFmtId="49" fontId="16" fillId="0" borderId="1" xfId="971" applyNumberFormat="1" applyFont="1" applyFill="1" applyBorder="1" applyAlignment="1" applyProtection="1">
      <alignment horizontal="left" vertical="center" wrapText="1"/>
    </xf>
    <xf numFmtId="0" fontId="16" fillId="0" borderId="1" xfId="964" applyNumberFormat="1" applyFont="1" applyFill="1" applyBorder="1" applyAlignment="1">
      <alignment horizontal="left" vertical="center" wrapText="1"/>
    </xf>
    <xf numFmtId="190" fontId="16" fillId="0" borderId="1" xfId="323" applyNumberFormat="1" applyFont="1" applyFill="1" applyBorder="1" applyAlignment="1" applyProtection="1">
      <alignment vertical="center" wrapText="1"/>
      <protection locked="0"/>
    </xf>
    <xf numFmtId="181" fontId="0" fillId="0" borderId="0" xfId="0" applyNumberFormat="1" applyFill="1" applyAlignment="1"/>
    <xf numFmtId="193" fontId="16" fillId="0" borderId="1" xfId="963" applyNumberFormat="1" applyFont="1" applyFill="1" applyBorder="1" applyAlignment="1" applyProtection="1">
      <alignment vertical="center" wrapText="1"/>
      <protection locked="0"/>
    </xf>
    <xf numFmtId="0" fontId="15" fillId="0" borderId="1" xfId="964" applyNumberFormat="1" applyFont="1" applyFill="1" applyBorder="1" applyAlignment="1">
      <alignment horizontal="left" vertical="center" wrapText="1"/>
    </xf>
    <xf numFmtId="3" fontId="0" fillId="0" borderId="0" xfId="0" applyNumberFormat="1" applyFill="1" applyAlignment="1"/>
    <xf numFmtId="0" fontId="15" fillId="2" borderId="0" xfId="964" applyFont="1" applyFill="1" applyAlignment="1" applyProtection="1">
      <alignment horizontal="center" vertical="center" wrapText="1"/>
    </xf>
    <xf numFmtId="0" fontId="16" fillId="2" borderId="0" xfId="964" applyFont="1" applyFill="1" applyProtection="1">
      <alignment vertical="center"/>
    </xf>
    <xf numFmtId="0" fontId="8" fillId="2" borderId="0" xfId="963" applyFill="1" applyProtection="1">
      <alignment vertical="center"/>
    </xf>
    <xf numFmtId="193" fontId="8" fillId="2" borderId="0" xfId="964" applyNumberFormat="1" applyFill="1" applyProtection="1">
      <alignment vertical="center"/>
    </xf>
    <xf numFmtId="0" fontId="0" fillId="0" borderId="0" xfId="0" applyAlignment="1" applyProtection="1"/>
    <xf numFmtId="0" fontId="0" fillId="0" borderId="0" xfId="0" applyFill="1" applyAlignment="1" applyProtection="1"/>
    <xf numFmtId="0" fontId="32" fillId="0" borderId="0" xfId="964" applyFont="1" applyFill="1" applyProtection="1">
      <alignment vertical="center"/>
    </xf>
    <xf numFmtId="0" fontId="15" fillId="0" borderId="1" xfId="964" applyFont="1" applyFill="1" applyBorder="1" applyAlignment="1" applyProtection="1">
      <alignment horizontal="center" vertical="center" wrapText="1"/>
    </xf>
    <xf numFmtId="193" fontId="15" fillId="0" borderId="0" xfId="964" applyNumberFormat="1" applyFont="1" applyFill="1" applyAlignment="1" applyProtection="1">
      <alignment horizontal="center" vertical="center" wrapText="1"/>
    </xf>
    <xf numFmtId="0" fontId="31" fillId="0" borderId="0" xfId="963" applyFont="1" applyFill="1" applyAlignment="1" applyProtection="1">
      <alignment horizontal="center" vertical="center"/>
    </xf>
    <xf numFmtId="0" fontId="16" fillId="0" borderId="1" xfId="964" applyNumberFormat="1" applyFont="1" applyFill="1" applyBorder="1" applyAlignment="1" applyProtection="1">
      <alignment vertical="center" wrapText="1"/>
    </xf>
    <xf numFmtId="0" fontId="15" fillId="0" borderId="1" xfId="964" applyNumberFormat="1" applyFont="1" applyFill="1" applyBorder="1" applyAlignment="1" applyProtection="1">
      <alignment horizontal="distributed" vertical="center"/>
    </xf>
    <xf numFmtId="49" fontId="15" fillId="2" borderId="1" xfId="0" applyNumberFormat="1" applyFont="1" applyFill="1" applyBorder="1" applyAlignment="1">
      <alignment vertical="center" wrapText="1"/>
    </xf>
    <xf numFmtId="183" fontId="15" fillId="0" borderId="1" xfId="16" applyNumberFormat="1" applyFont="1" applyFill="1" applyBorder="1" applyAlignment="1">
      <alignment horizontal="right" vertical="center" wrapText="1" shrinkToFit="1"/>
    </xf>
    <xf numFmtId="190" fontId="15" fillId="0" borderId="1" xfId="23" applyNumberFormat="1" applyFont="1" applyFill="1" applyBorder="1" applyAlignment="1">
      <alignment horizontal="right" vertical="center" wrapText="1" shrinkToFit="1"/>
    </xf>
    <xf numFmtId="49" fontId="16" fillId="2" borderId="1" xfId="0" applyNumberFormat="1" applyFont="1" applyFill="1" applyBorder="1" applyAlignment="1">
      <alignment vertical="center" wrapText="1"/>
    </xf>
    <xf numFmtId="183" fontId="16" fillId="0" borderId="1" xfId="16" applyNumberFormat="1" applyFont="1" applyFill="1" applyBorder="1" applyAlignment="1">
      <alignment horizontal="right" vertical="center" wrapText="1" shrinkToFit="1"/>
    </xf>
    <xf numFmtId="49" fontId="16" fillId="2" borderId="5" xfId="0" applyNumberFormat="1" applyFont="1" applyFill="1" applyBorder="1" applyAlignment="1">
      <alignment vertical="center" wrapText="1"/>
    </xf>
    <xf numFmtId="183" fontId="16" fillId="2" borderId="5" xfId="16" applyNumberFormat="1" applyFont="1" applyFill="1" applyBorder="1" applyAlignment="1">
      <alignment horizontal="right" vertical="center" wrapText="1"/>
    </xf>
    <xf numFmtId="49" fontId="16" fillId="2" borderId="2" xfId="0" applyNumberFormat="1" applyFont="1" applyFill="1" applyBorder="1" applyAlignment="1">
      <alignment vertical="center" wrapText="1"/>
    </xf>
    <xf numFmtId="183" fontId="16" fillId="2" borderId="2" xfId="16" applyNumberFormat="1" applyFont="1" applyFill="1" applyBorder="1" applyAlignment="1">
      <alignment horizontal="right" vertical="center" wrapText="1"/>
    </xf>
    <xf numFmtId="183" fontId="16" fillId="0" borderId="5" xfId="16" applyNumberFormat="1" applyFont="1" applyFill="1" applyBorder="1" applyAlignment="1">
      <alignment horizontal="right" vertical="center" wrapText="1" shrinkToFit="1"/>
    </xf>
    <xf numFmtId="49" fontId="16" fillId="0" borderId="1" xfId="0" applyNumberFormat="1" applyFont="1" applyBorder="1" applyAlignment="1">
      <alignment vertical="center" wrapText="1"/>
    </xf>
    <xf numFmtId="49" fontId="16" fillId="0" borderId="2" xfId="0" applyNumberFormat="1" applyFont="1" applyBorder="1" applyAlignment="1">
      <alignment vertical="center" wrapText="1"/>
    </xf>
    <xf numFmtId="49" fontId="16" fillId="3" borderId="1" xfId="0" applyNumberFormat="1" applyFont="1" applyFill="1" applyBorder="1" applyAlignment="1">
      <alignment vertical="center" wrapText="1"/>
    </xf>
    <xf numFmtId="183" fontId="16" fillId="3" borderId="1" xfId="16" applyNumberFormat="1" applyFont="1" applyFill="1" applyBorder="1" applyAlignment="1">
      <alignment horizontal="right" vertical="center" wrapText="1" shrinkToFit="1"/>
    </xf>
    <xf numFmtId="183" fontId="16" fillId="3" borderId="1" xfId="16" applyNumberFormat="1" applyFont="1" applyFill="1" applyBorder="1" applyAlignment="1">
      <alignment horizontal="right" vertical="center" wrapText="1"/>
    </xf>
    <xf numFmtId="183" fontId="16" fillId="0" borderId="2" xfId="16" applyNumberFormat="1" applyFont="1" applyFill="1" applyBorder="1" applyAlignment="1">
      <alignment horizontal="right" vertical="center" wrapText="1" shrinkToFit="1"/>
    </xf>
    <xf numFmtId="183" fontId="15" fillId="2" borderId="1" xfId="16" applyNumberFormat="1" applyFont="1" applyFill="1" applyBorder="1" applyAlignment="1">
      <alignment horizontal="right" vertical="center" wrapText="1"/>
    </xf>
    <xf numFmtId="183" fontId="16" fillId="2" borderId="5" xfId="16" applyNumberFormat="1" applyFont="1" applyFill="1" applyBorder="1" applyAlignment="1">
      <alignment horizontal="right" vertical="center" wrapText="1" shrinkToFit="1"/>
    </xf>
    <xf numFmtId="183" fontId="16" fillId="2" borderId="1" xfId="16" applyNumberFormat="1" applyFont="1" applyFill="1" applyBorder="1" applyAlignment="1">
      <alignment horizontal="right" vertical="center" wrapText="1" shrinkToFit="1"/>
    </xf>
    <xf numFmtId="49" fontId="16" fillId="0" borderId="6" xfId="0" applyNumberFormat="1" applyFont="1" applyBorder="1" applyAlignment="1">
      <alignment vertical="center" wrapText="1"/>
    </xf>
    <xf numFmtId="183" fontId="16" fillId="2" borderId="6" xfId="16" applyNumberFormat="1" applyFont="1" applyFill="1" applyBorder="1" applyAlignment="1">
      <alignment horizontal="right" vertical="center" wrapText="1"/>
    </xf>
    <xf numFmtId="183" fontId="16" fillId="0" borderId="5" xfId="16" applyNumberFormat="1" applyFont="1" applyFill="1" applyBorder="1" applyAlignment="1">
      <alignment horizontal="right" vertical="center" wrapText="1"/>
    </xf>
    <xf numFmtId="49" fontId="16" fillId="0" borderId="5" xfId="0" applyNumberFormat="1" applyFont="1" applyBorder="1" applyAlignment="1">
      <alignment vertical="center" wrapText="1"/>
    </xf>
    <xf numFmtId="183" fontId="16" fillId="0" borderId="2" xfId="16" applyNumberFormat="1" applyFont="1" applyFill="1" applyBorder="1" applyAlignment="1">
      <alignment horizontal="right" vertical="center" wrapText="1"/>
    </xf>
    <xf numFmtId="183" fontId="16" fillId="2" borderId="2" xfId="16" applyNumberFormat="1" applyFont="1" applyFill="1" applyBorder="1" applyAlignment="1">
      <alignment horizontal="right" vertical="center" wrapText="1" shrinkToFit="1"/>
    </xf>
    <xf numFmtId="49" fontId="16" fillId="3" borderId="2" xfId="0" applyNumberFormat="1" applyFont="1" applyFill="1" applyBorder="1" applyAlignment="1">
      <alignment vertical="center" wrapText="1"/>
    </xf>
    <xf numFmtId="183" fontId="16" fillId="3" borderId="2" xfId="16" applyNumberFormat="1" applyFont="1" applyFill="1" applyBorder="1" applyAlignment="1">
      <alignment horizontal="right" vertical="center" wrapText="1"/>
    </xf>
    <xf numFmtId="183" fontId="13" fillId="2" borderId="2" xfId="16" applyNumberFormat="1" applyFont="1" applyFill="1" applyBorder="1" applyAlignment="1">
      <alignment horizontal="right" wrapText="1"/>
    </xf>
    <xf numFmtId="0" fontId="13" fillId="2" borderId="1" xfId="0" applyFont="1" applyFill="1" applyBorder="1" applyAlignment="1">
      <alignment vertical="center" wrapText="1"/>
    </xf>
    <xf numFmtId="183" fontId="13" fillId="0" borderId="1" xfId="16" applyNumberFormat="1" applyFont="1" applyFill="1" applyBorder="1" applyAlignment="1">
      <alignment horizontal="right" vertical="center" wrapText="1"/>
    </xf>
    <xf numFmtId="0" fontId="13" fillId="2" borderId="5" xfId="0" applyFont="1" applyFill="1" applyBorder="1" applyAlignment="1">
      <alignment vertical="center" wrapText="1"/>
    </xf>
    <xf numFmtId="0" fontId="13" fillId="2" borderId="2" xfId="0" applyFont="1" applyFill="1" applyBorder="1" applyAlignment="1">
      <alignment vertical="center" wrapText="1"/>
    </xf>
    <xf numFmtId="0" fontId="13" fillId="3" borderId="2" xfId="0" applyFont="1" applyFill="1" applyBorder="1" applyAlignment="1">
      <alignment vertical="center" wrapText="1"/>
    </xf>
    <xf numFmtId="0" fontId="13" fillId="2" borderId="1" xfId="0" applyFont="1" applyFill="1" applyBorder="1" applyAlignment="1">
      <alignment wrapText="1"/>
    </xf>
    <xf numFmtId="183" fontId="16" fillId="3" borderId="2" xfId="16" applyNumberFormat="1" applyFont="1" applyFill="1" applyBorder="1" applyAlignment="1">
      <alignment horizontal="right" vertical="center" wrapText="1" shrinkToFit="1"/>
    </xf>
    <xf numFmtId="49" fontId="16" fillId="2" borderId="6" xfId="0" applyNumberFormat="1" applyFont="1" applyFill="1" applyBorder="1" applyAlignment="1">
      <alignment vertical="center" wrapText="1"/>
    </xf>
    <xf numFmtId="183" fontId="16" fillId="0" borderId="6" xfId="16" applyNumberFormat="1" applyFont="1" applyFill="1" applyBorder="1" applyAlignment="1">
      <alignment horizontal="right" vertical="center" wrapText="1"/>
    </xf>
    <xf numFmtId="49" fontId="15" fillId="2" borderId="5" xfId="0" applyNumberFormat="1" applyFont="1" applyFill="1" applyBorder="1" applyAlignment="1">
      <alignment vertical="center" wrapText="1"/>
    </xf>
    <xf numFmtId="183" fontId="15" fillId="0" borderId="5" xfId="16" applyNumberFormat="1" applyFont="1" applyFill="1" applyBorder="1" applyAlignment="1">
      <alignment horizontal="right" vertical="center" wrapText="1"/>
    </xf>
    <xf numFmtId="49" fontId="15" fillId="0" borderId="1" xfId="0" applyNumberFormat="1" applyFont="1" applyBorder="1" applyAlignment="1">
      <alignment vertical="center" wrapText="1"/>
    </xf>
    <xf numFmtId="183" fontId="16" fillId="0" borderId="6" xfId="16" applyNumberFormat="1" applyFont="1" applyFill="1" applyBorder="1" applyAlignment="1">
      <alignment horizontal="right" vertical="center" wrapText="1" shrinkToFit="1"/>
    </xf>
    <xf numFmtId="0" fontId="15" fillId="2" borderId="1" xfId="964" applyFont="1" applyFill="1" applyBorder="1" applyAlignment="1">
      <alignment horizontal="distributed" vertical="center" wrapText="1" indent="2"/>
    </xf>
    <xf numFmtId="190" fontId="34" fillId="0" borderId="1" xfId="0" applyNumberFormat="1" applyFont="1" applyFill="1" applyBorder="1" applyAlignment="1"/>
    <xf numFmtId="0" fontId="20" fillId="0" borderId="0" xfId="0" applyFont="1" applyFill="1" applyBorder="1" applyAlignment="1">
      <alignment horizontal="right" vertical="center" wrapText="1"/>
    </xf>
    <xf numFmtId="0" fontId="8" fillId="0" borderId="0" xfId="964" quotePrefix="1" applyFill="1" applyProtection="1">
      <alignment vertical="center"/>
    </xf>
    <xf numFmtId="0" fontId="15" fillId="0" borderId="1" xfId="23" applyNumberFormat="1" applyFont="1" applyFill="1" applyBorder="1" applyAlignment="1" applyProtection="1">
      <alignment horizontal="right" vertical="center" wrapText="1"/>
    </xf>
    <xf numFmtId="9" fontId="15" fillId="0" borderId="1" xfId="23" applyNumberFormat="1" applyFont="1" applyFill="1" applyBorder="1" applyAlignment="1" applyProtection="1">
      <alignment horizontal="right" vertical="center" wrapText="1"/>
    </xf>
    <xf numFmtId="49" fontId="24" fillId="0" borderId="1" xfId="0" applyNumberFormat="1" applyFont="1" applyBorder="1" applyAlignment="1">
      <alignment horizontal="left" vertical="center" wrapText="1"/>
    </xf>
    <xf numFmtId="181" fontId="24" fillId="0" borderId="1" xfId="0" applyNumberFormat="1" applyFont="1" applyBorder="1" applyAlignment="1">
      <alignment horizontal="right" vertical="center" wrapText="1"/>
    </xf>
    <xf numFmtId="181" fontId="15" fillId="0" borderId="1" xfId="0" applyNumberFormat="1" applyFont="1" applyFill="1" applyBorder="1" applyAlignment="1">
      <alignment horizontal="right" vertical="center" wrapText="1"/>
    </xf>
    <xf numFmtId="49" fontId="13" fillId="0" borderId="1" xfId="0" applyNumberFormat="1" applyFont="1" applyBorder="1" applyAlignment="1">
      <alignment horizontal="left" vertical="center" wrapText="1"/>
    </xf>
    <xf numFmtId="181" fontId="13" fillId="0" borderId="1" xfId="693" applyNumberFormat="1" applyFont="1" applyFill="1" applyBorder="1" applyAlignment="1">
      <alignment horizontal="right" vertical="center" wrapText="1"/>
    </xf>
    <xf numFmtId="181" fontId="15" fillId="0" borderId="1" xfId="693" applyNumberFormat="1" applyFont="1" applyFill="1" applyBorder="1" applyAlignment="1">
      <alignment horizontal="right" vertical="center" wrapText="1"/>
    </xf>
    <xf numFmtId="193" fontId="24" fillId="0" borderId="1" xfId="0" applyNumberFormat="1" applyFont="1" applyBorder="1" applyAlignment="1">
      <alignment horizontal="right" vertical="center" wrapText="1"/>
    </xf>
    <xf numFmtId="193" fontId="15" fillId="0" borderId="1" xfId="1280" applyNumberFormat="1" applyFont="1" applyFill="1" applyBorder="1" applyAlignment="1">
      <alignment horizontal="right" vertical="center" wrapText="1"/>
    </xf>
    <xf numFmtId="3" fontId="13" fillId="0" borderId="1" xfId="0" applyNumberFormat="1" applyFont="1" applyBorder="1" applyAlignment="1">
      <alignment horizontal="right" vertical="center" wrapText="1"/>
    </xf>
    <xf numFmtId="3" fontId="13" fillId="0" borderId="1" xfId="693" applyNumberFormat="1" applyFont="1" applyFill="1" applyBorder="1" applyAlignment="1">
      <alignment horizontal="right" vertical="center" wrapText="1"/>
    </xf>
    <xf numFmtId="203" fontId="13" fillId="0" borderId="1" xfId="0" applyNumberFormat="1" applyFont="1" applyBorder="1" applyAlignment="1">
      <alignment horizontal="right" vertical="center" wrapText="1"/>
    </xf>
    <xf numFmtId="203" fontId="13" fillId="0" borderId="1" xfId="693" applyNumberFormat="1" applyFont="1" applyFill="1" applyBorder="1" applyAlignment="1">
      <alignment horizontal="right" vertical="center" wrapText="1"/>
    </xf>
    <xf numFmtId="193" fontId="13" fillId="0" borderId="1" xfId="0" applyNumberFormat="1" applyFont="1" applyBorder="1" applyAlignment="1">
      <alignment horizontal="right" vertical="center" wrapText="1"/>
    </xf>
    <xf numFmtId="193" fontId="13" fillId="0" borderId="1" xfId="1280" applyNumberFormat="1" applyFont="1" applyFill="1" applyBorder="1" applyAlignment="1">
      <alignment horizontal="right" vertical="center" wrapText="1"/>
    </xf>
    <xf numFmtId="49" fontId="24" fillId="0" borderId="1" xfId="0" applyNumberFormat="1" applyFont="1" applyBorder="1" applyAlignment="1">
      <alignment horizontal="distributed" vertical="center" wrapText="1"/>
    </xf>
    <xf numFmtId="193" fontId="15" fillId="0" borderId="1" xfId="963" applyNumberFormat="1" applyFont="1" applyBorder="1" applyAlignment="1">
      <alignment horizontal="right" vertical="center" wrapText="1"/>
    </xf>
    <xf numFmtId="193" fontId="16" fillId="0" borderId="1" xfId="963" applyNumberFormat="1" applyFont="1" applyBorder="1" applyAlignment="1">
      <alignment horizontal="right" vertical="center" wrapText="1"/>
    </xf>
    <xf numFmtId="49" fontId="24" fillId="0" borderId="8" xfId="0" applyNumberFormat="1" applyFont="1" applyBorder="1" applyAlignment="1">
      <alignment horizontal="left" vertical="center" wrapText="1"/>
    </xf>
    <xf numFmtId="181" fontId="24" fillId="0" borderId="11" xfId="0" applyNumberFormat="1" applyFont="1" applyBorder="1" applyAlignment="1">
      <alignment horizontal="right" vertical="center" wrapText="1"/>
    </xf>
    <xf numFmtId="181" fontId="15" fillId="0" borderId="11" xfId="961" applyNumberFormat="1" applyFont="1" applyFill="1" applyBorder="1" applyAlignment="1" applyProtection="1">
      <alignment horizontal="right" vertical="center" wrapText="1"/>
    </xf>
    <xf numFmtId="49" fontId="13" fillId="0" borderId="8" xfId="0" applyNumberFormat="1" applyFont="1" applyBorder="1" applyAlignment="1">
      <alignment horizontal="left" vertical="center" wrapText="1"/>
    </xf>
    <xf numFmtId="181" fontId="13" fillId="0" borderId="11" xfId="0" applyNumberFormat="1" applyFont="1" applyBorder="1" applyAlignment="1">
      <alignment horizontal="right" vertical="center" wrapText="1"/>
    </xf>
    <xf numFmtId="181" fontId="13" fillId="0" borderId="11" xfId="961" applyNumberFormat="1" applyFont="1" applyFill="1" applyBorder="1" applyAlignment="1" applyProtection="1">
      <alignment horizontal="right" vertical="center" wrapText="1"/>
    </xf>
    <xf numFmtId="181" fontId="15" fillId="0" borderId="12" xfId="1280" applyNumberFormat="1" applyFont="1" applyFill="1" applyBorder="1" applyAlignment="1">
      <alignment horizontal="right" vertical="center" wrapText="1"/>
    </xf>
    <xf numFmtId="181" fontId="13" fillId="0" borderId="12" xfId="693" applyNumberFormat="1" applyFont="1" applyFill="1" applyBorder="1" applyAlignment="1">
      <alignment horizontal="right" vertical="center" wrapText="1"/>
    </xf>
    <xf numFmtId="181" fontId="13" fillId="0" borderId="12" xfId="1280" applyNumberFormat="1" applyFont="1" applyFill="1" applyBorder="1" applyAlignment="1">
      <alignment horizontal="right" vertical="center" wrapText="1"/>
    </xf>
    <xf numFmtId="49" fontId="24" fillId="0" borderId="8" xfId="0" applyNumberFormat="1" applyFont="1" applyBorder="1" applyAlignment="1">
      <alignment horizontal="distributed" vertical="center" wrapText="1"/>
    </xf>
    <xf numFmtId="181" fontId="15" fillId="0" borderId="12" xfId="752" applyNumberFormat="1" applyFont="1" applyFill="1" applyBorder="1" applyAlignment="1" applyProtection="1">
      <alignment horizontal="right" vertical="center" wrapText="1"/>
    </xf>
    <xf numFmtId="4" fontId="20" fillId="0" borderId="32" xfId="0" applyNumberFormat="1" applyFont="1" applyBorder="1" applyAlignment="1">
      <alignment vertical="center" wrapText="1"/>
    </xf>
    <xf numFmtId="4" fontId="20" fillId="0" borderId="0" xfId="0" applyNumberFormat="1" applyFont="1" applyBorder="1" applyAlignment="1">
      <alignment vertical="center" wrapText="1"/>
    </xf>
    <xf numFmtId="4" fontId="20" fillId="0" borderId="33" xfId="0" applyNumberFormat="1" applyFont="1" applyBorder="1" applyAlignment="1">
      <alignment vertical="center" wrapText="1"/>
    </xf>
    <xf numFmtId="4" fontId="20" fillId="0" borderId="34" xfId="0" applyNumberFormat="1" applyFont="1" applyBorder="1" applyAlignment="1">
      <alignment vertical="center" wrapText="1"/>
    </xf>
    <xf numFmtId="4" fontId="20" fillId="0" borderId="34" xfId="0" applyNumberFormat="1" applyFont="1" applyBorder="1" applyAlignment="1">
      <alignment horizontal="right" vertical="center" wrapText="1"/>
    </xf>
    <xf numFmtId="0" fontId="8" fillId="0" borderId="34" xfId="963" applyFont="1" applyBorder="1" applyAlignment="1">
      <alignment horizontal="center" vertical="center"/>
    </xf>
    <xf numFmtId="0" fontId="12" fillId="0" borderId="34" xfId="0" applyFont="1" applyBorder="1" applyAlignment="1">
      <alignment horizontal="center" vertical="center" wrapText="1"/>
    </xf>
    <xf numFmtId="0" fontId="31" fillId="0" borderId="34" xfId="963" applyFont="1" applyBorder="1" applyAlignment="1">
      <alignment horizontal="center" vertical="center"/>
    </xf>
    <xf numFmtId="0" fontId="90" fillId="0" borderId="34" xfId="0" applyFont="1" applyBorder="1" applyAlignment="1">
      <alignment horizontal="center" vertical="center" wrapText="1"/>
    </xf>
    <xf numFmtId="0" fontId="8" fillId="0" borderId="34" xfId="963" applyFont="1" applyBorder="1" applyAlignment="1">
      <alignment horizontal="center" vertical="center" wrapText="1"/>
    </xf>
    <xf numFmtId="0" fontId="0" fillId="0" borderId="34" xfId="0" applyFont="1" applyBorder="1" applyAlignment="1">
      <alignment vertical="center" wrapText="1"/>
    </xf>
    <xf numFmtId="0" fontId="91" fillId="0" borderId="34" xfId="0" applyFont="1" applyBorder="1" applyAlignment="1">
      <alignment vertical="center" wrapText="1"/>
    </xf>
    <xf numFmtId="0" fontId="91" fillId="0" borderId="8" xfId="0" applyFont="1" applyBorder="1" applyAlignment="1" applyProtection="1">
      <alignment horizontal="left" vertical="center" wrapText="1" readingOrder="1"/>
      <protection locked="0"/>
    </xf>
    <xf numFmtId="0" fontId="91" fillId="0" borderId="8" xfId="0" applyFont="1" applyBorder="1" applyAlignment="1" applyProtection="1">
      <alignment horizontal="right" vertical="center" wrapText="1" readingOrder="1"/>
      <protection locked="0"/>
    </xf>
    <xf numFmtId="49" fontId="6" fillId="0" borderId="7" xfId="0" applyNumberFormat="1" applyFont="1" applyFill="1" applyBorder="1" applyAlignment="1" applyProtection="1">
      <alignment vertical="center" wrapText="1"/>
    </xf>
    <xf numFmtId="49" fontId="6" fillId="0" borderId="5" xfId="0" applyNumberFormat="1" applyFont="1" applyFill="1" applyBorder="1" applyAlignment="1" applyProtection="1">
      <alignment vertical="center" wrapText="1"/>
    </xf>
    <xf numFmtId="181" fontId="6" fillId="0" borderId="1" xfId="16" applyNumberFormat="1" applyFont="1" applyFill="1" applyBorder="1" applyAlignment="1">
      <alignment horizontal="right" vertical="center" wrapText="1"/>
    </xf>
    <xf numFmtId="0" fontId="6" fillId="0" borderId="0" xfId="464" applyFont="1" applyFill="1" applyAlignment="1"/>
    <xf numFmtId="181" fontId="6" fillId="0" borderId="1" xfId="964" applyNumberFormat="1" applyFont="1" applyFill="1" applyBorder="1" applyAlignment="1">
      <alignment horizontal="right" vertical="center" wrapText="1"/>
    </xf>
    <xf numFmtId="181" fontId="6" fillId="0" borderId="1" xfId="16" applyNumberFormat="1" applyFont="1" applyFill="1" applyBorder="1" applyAlignment="1">
      <alignment horizontal="left" vertical="center" wrapText="1"/>
    </xf>
    <xf numFmtId="181" fontId="6" fillId="0" borderId="1" xfId="964" applyNumberFormat="1" applyFont="1" applyFill="1" applyBorder="1" applyAlignment="1">
      <alignment horizontal="left" vertical="center" wrapText="1"/>
    </xf>
    <xf numFmtId="49" fontId="6" fillId="0" borderId="5" xfId="0" applyNumberFormat="1" applyFont="1" applyFill="1" applyBorder="1" applyAlignment="1" applyProtection="1">
      <alignment horizontal="left" vertical="center" wrapText="1"/>
    </xf>
    <xf numFmtId="0" fontId="91" fillId="0" borderId="34" xfId="0" applyFont="1" applyBorder="1" applyAlignment="1" applyProtection="1">
      <alignment vertical="center" wrapText="1" readingOrder="1"/>
      <protection locked="0"/>
    </xf>
    <xf numFmtId="181" fontId="6" fillId="0" borderId="1" xfId="964" applyNumberFormat="1" applyFont="1" applyFill="1" applyBorder="1" applyAlignment="1">
      <alignment horizontal="center" vertical="center" wrapText="1"/>
    </xf>
    <xf numFmtId="0" fontId="92" fillId="0" borderId="1" xfId="0" applyFont="1" applyFill="1" applyBorder="1" applyAlignment="1">
      <alignment horizontal="center" vertical="center"/>
    </xf>
    <xf numFmtId="0" fontId="93" fillId="0" borderId="1" xfId="0" applyFont="1" applyFill="1" applyBorder="1" applyAlignment="1">
      <alignment horizontal="left" vertical="center" wrapText="1"/>
    </xf>
    <xf numFmtId="0" fontId="94" fillId="0" borderId="1" xfId="0" applyFont="1" applyFill="1" applyBorder="1" applyAlignment="1">
      <alignment horizontal="center" vertical="center" wrapText="1"/>
    </xf>
    <xf numFmtId="0" fontId="93" fillId="0" borderId="1" xfId="0" applyFont="1" applyFill="1" applyBorder="1" applyAlignment="1">
      <alignment horizontal="center" vertical="center" wrapText="1"/>
    </xf>
    <xf numFmtId="0" fontId="95" fillId="0" borderId="0" xfId="0" applyFont="1" applyFill="1" applyBorder="1" applyAlignment="1">
      <alignment vertical="center"/>
    </xf>
    <xf numFmtId="0" fontId="93" fillId="0" borderId="1" xfId="0" applyFont="1" applyFill="1" applyBorder="1" applyAlignment="1">
      <alignment horizontal="justify" vertical="center" wrapText="1"/>
    </xf>
    <xf numFmtId="0" fontId="20" fillId="0" borderId="0" xfId="0" applyFont="1" applyFill="1" applyBorder="1" applyAlignment="1">
      <alignment vertical="center" wrapText="1"/>
    </xf>
    <xf numFmtId="0" fontId="21" fillId="0" borderId="34" xfId="0" applyFont="1" applyFill="1" applyBorder="1" applyAlignment="1">
      <alignment horizontal="center" vertical="center" wrapText="1"/>
    </xf>
    <xf numFmtId="0" fontId="21" fillId="0" borderId="34" xfId="0" applyFont="1" applyFill="1" applyBorder="1" applyAlignment="1">
      <alignment vertical="center" wrapText="1"/>
    </xf>
    <xf numFmtId="0" fontId="20" fillId="0" borderId="34" xfId="0" applyFont="1" applyFill="1" applyBorder="1" applyAlignment="1">
      <alignment horizontal="left" vertical="center" wrapText="1"/>
    </xf>
    <xf numFmtId="0" fontId="21" fillId="0" borderId="38" xfId="0" applyFont="1" applyFill="1" applyBorder="1" applyAlignment="1">
      <alignment horizontal="center" vertical="center" wrapText="1"/>
    </xf>
    <xf numFmtId="0" fontId="2" fillId="0" borderId="0" xfId="964" applyFont="1" applyFill="1" applyAlignment="1" applyProtection="1">
      <alignment horizontal="center" vertical="center"/>
    </xf>
    <xf numFmtId="0" fontId="2" fillId="0" borderId="0" xfId="964" applyFont="1" applyFill="1" applyAlignment="1">
      <alignment horizontal="center" vertical="center"/>
    </xf>
    <xf numFmtId="0" fontId="10" fillId="0" borderId="0" xfId="712" applyFont="1" applyBorder="1" applyAlignment="1">
      <alignment horizontal="center" vertical="center"/>
    </xf>
    <xf numFmtId="0" fontId="2" fillId="0" borderId="0" xfId="712" applyFont="1" applyAlignment="1">
      <alignment horizontal="center" vertical="center"/>
    </xf>
    <xf numFmtId="0" fontId="28" fillId="0" borderId="0" xfId="787" applyFont="1" applyAlignment="1">
      <alignment horizontal="center" vertical="center" shrinkToFit="1"/>
    </xf>
    <xf numFmtId="0" fontId="10" fillId="0" borderId="0" xfId="787" applyFont="1" applyAlignment="1">
      <alignment horizontal="center" vertical="center" shrinkToFit="1"/>
    </xf>
    <xf numFmtId="0" fontId="2" fillId="0" borderId="0" xfId="0" applyFont="1" applyFill="1" applyBorder="1" applyAlignment="1">
      <alignment horizontal="center" vertical="center"/>
    </xf>
    <xf numFmtId="0" fontId="15" fillId="0" borderId="12" xfId="967" applyFont="1" applyBorder="1" applyAlignment="1">
      <alignment horizontal="center" vertical="center"/>
    </xf>
    <xf numFmtId="0" fontId="15" fillId="0" borderId="9" xfId="967" applyFont="1" applyBorder="1" applyAlignment="1">
      <alignment horizontal="center" vertical="center"/>
    </xf>
    <xf numFmtId="0" fontId="5" fillId="0" borderId="0" xfId="0" applyFont="1" applyFill="1" applyBorder="1" applyAlignment="1">
      <alignment horizontal="left" vertical="top" wrapText="1"/>
    </xf>
    <xf numFmtId="0" fontId="15" fillId="0" borderId="2" xfId="967" applyFont="1" applyBorder="1" applyAlignment="1">
      <alignment horizontal="center" vertical="center"/>
    </xf>
    <xf numFmtId="0" fontId="15" fillId="0" borderId="5" xfId="967" applyFont="1" applyBorder="1" applyAlignment="1">
      <alignment horizontal="center" vertical="center"/>
    </xf>
    <xf numFmtId="0" fontId="10" fillId="0" borderId="0" xfId="712" applyFont="1" applyFill="1" applyAlignment="1">
      <alignment horizontal="center" vertical="center"/>
    </xf>
    <xf numFmtId="0" fontId="10" fillId="0" borderId="0" xfId="786" applyFont="1" applyFill="1" applyAlignment="1">
      <alignment horizontal="center" vertical="center" shrinkToFit="1"/>
    </xf>
    <xf numFmtId="0" fontId="10" fillId="0" borderId="0" xfId="786" applyFont="1" applyAlignment="1">
      <alignment horizontal="center" vertical="center" shrinkToFit="1"/>
    </xf>
    <xf numFmtId="0" fontId="2" fillId="0" borderId="0" xfId="735" applyNumberFormat="1" applyFont="1" applyFill="1" applyAlignment="1" applyProtection="1">
      <alignment horizontal="center" vertical="center" wrapText="1"/>
    </xf>
    <xf numFmtId="0" fontId="2" fillId="0" borderId="0" xfId="499" applyNumberFormat="1" applyFont="1" applyFill="1" applyAlignment="1" applyProtection="1">
      <alignment horizontal="center" vertical="center" wrapText="1"/>
    </xf>
    <xf numFmtId="0" fontId="2" fillId="0" borderId="0" xfId="698" applyNumberFormat="1" applyFont="1" applyFill="1" applyAlignment="1" applyProtection="1">
      <alignment horizontal="center" vertical="center" wrapText="1"/>
    </xf>
    <xf numFmtId="0" fontId="2" fillId="0" borderId="0" xfId="698" applyNumberFormat="1" applyFont="1" applyFill="1" applyAlignment="1" applyProtection="1">
      <alignment horizontal="right" vertical="center" wrapText="1"/>
    </xf>
    <xf numFmtId="0" fontId="20" fillId="0" borderId="0" xfId="0" applyFont="1" applyFill="1" applyBorder="1" applyAlignment="1">
      <alignment vertical="center" wrapText="1"/>
    </xf>
    <xf numFmtId="0" fontId="21" fillId="0" borderId="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right" vertical="center" wrapText="1"/>
    </xf>
    <xf numFmtId="0" fontId="20" fillId="0" borderId="0"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1" fillId="0" borderId="34" xfId="0" applyFont="1" applyFill="1" applyBorder="1" applyAlignment="1">
      <alignment horizontal="center" vertical="center" wrapText="1"/>
    </xf>
    <xf numFmtId="0" fontId="18"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20" fillId="0" borderId="0" xfId="0" applyFont="1" applyFill="1" applyBorder="1" applyAlignment="1">
      <alignment horizontal="right" vertical="center"/>
    </xf>
    <xf numFmtId="0" fontId="10" fillId="0" borderId="0" xfId="179" applyNumberFormat="1" applyFont="1" applyFill="1" applyBorder="1" applyAlignment="1" applyProtection="1">
      <alignment horizontal="center" vertical="center"/>
    </xf>
    <xf numFmtId="0" fontId="91" fillId="0" borderId="35" xfId="0" applyFont="1" applyBorder="1" applyAlignment="1" applyProtection="1">
      <alignment horizontal="center" vertical="center" wrapText="1" readingOrder="1"/>
      <protection locked="0"/>
    </xf>
    <xf numFmtId="0" fontId="91" fillId="0" borderId="36" xfId="0" applyFont="1" applyBorder="1" applyAlignment="1" applyProtection="1">
      <alignment horizontal="center" vertical="center" wrapText="1" readingOrder="1"/>
      <protection locked="0"/>
    </xf>
    <xf numFmtId="0" fontId="91" fillId="0" borderId="7" xfId="0" applyFont="1" applyBorder="1" applyAlignment="1" applyProtection="1">
      <alignment horizontal="center" vertical="center" wrapText="1" readingOrder="1"/>
      <protection locked="0"/>
    </xf>
    <xf numFmtId="0" fontId="91" fillId="0" borderId="35" xfId="0" applyNumberFormat="1" applyFont="1" applyBorder="1" applyAlignment="1" applyProtection="1">
      <alignment horizontal="center" vertical="center" wrapText="1" readingOrder="1"/>
      <protection locked="0"/>
    </xf>
    <xf numFmtId="0" fontId="91" fillId="0" borderId="36" xfId="0" applyNumberFormat="1" applyFont="1" applyBorder="1" applyAlignment="1" applyProtection="1">
      <alignment horizontal="center" vertical="center" wrapText="1" readingOrder="1"/>
      <protection locked="0"/>
    </xf>
    <xf numFmtId="0" fontId="91" fillId="0" borderId="37" xfId="0" applyFont="1" applyBorder="1" applyAlignment="1" applyProtection="1">
      <alignment horizontal="center" vertical="center" wrapText="1" readingOrder="1"/>
      <protection locked="0"/>
    </xf>
    <xf numFmtId="0" fontId="91" fillId="0" borderId="35" xfId="0" applyFont="1" applyBorder="1" applyAlignment="1" applyProtection="1">
      <alignment horizontal="left" vertical="center" wrapText="1" readingOrder="1"/>
      <protection locked="0"/>
    </xf>
    <xf numFmtId="0" fontId="91" fillId="0" borderId="36" xfId="0" applyFont="1" applyBorder="1" applyAlignment="1" applyProtection="1">
      <alignment horizontal="left" vertical="center" wrapText="1" readingOrder="1"/>
      <protection locked="0"/>
    </xf>
    <xf numFmtId="0" fontId="91" fillId="0" borderId="7" xfId="0" applyFont="1" applyBorder="1" applyAlignment="1" applyProtection="1">
      <alignment horizontal="left" vertical="center" wrapText="1" readingOrder="1"/>
      <protection locked="0"/>
    </xf>
    <xf numFmtId="0" fontId="91" fillId="0" borderId="35" xfId="0" applyNumberFormat="1" applyFont="1" applyBorder="1" applyAlignment="1" applyProtection="1">
      <alignment horizontal="left" vertical="center" wrapText="1" readingOrder="1"/>
      <protection locked="0"/>
    </xf>
    <xf numFmtId="0" fontId="91" fillId="0" borderId="36" xfId="0" applyNumberFormat="1" applyFont="1" applyBorder="1" applyAlignment="1" applyProtection="1">
      <alignment horizontal="left" vertical="center" wrapText="1" readingOrder="1"/>
      <protection locked="0"/>
    </xf>
    <xf numFmtId="0" fontId="91" fillId="0" borderId="7" xfId="0" applyNumberFormat="1" applyFont="1" applyBorder="1" applyAlignment="1" applyProtection="1">
      <alignment horizontal="left" vertical="center" wrapText="1" readingOrder="1"/>
      <protection locked="0"/>
    </xf>
    <xf numFmtId="0" fontId="2" fillId="0" borderId="0" xfId="963" applyFont="1" applyFill="1" applyBorder="1" applyAlignment="1">
      <alignment horizontal="center" vertical="center"/>
    </xf>
    <xf numFmtId="193" fontId="14" fillId="0" borderId="1" xfId="964" applyNumberFormat="1" applyFont="1" applyFill="1" applyBorder="1" applyAlignment="1">
      <alignment horizontal="center" vertical="center" wrapText="1"/>
    </xf>
    <xf numFmtId="193" fontId="14" fillId="0" borderId="3" xfId="964" applyNumberFormat="1" applyFont="1" applyFill="1" applyBorder="1" applyAlignment="1">
      <alignment horizontal="center" vertical="center" wrapText="1"/>
    </xf>
    <xf numFmtId="193" fontId="14" fillId="0" borderId="4" xfId="964" applyNumberFormat="1" applyFont="1" applyFill="1" applyBorder="1" applyAlignment="1">
      <alignment horizontal="center" vertical="center" wrapText="1"/>
    </xf>
    <xf numFmtId="0" fontId="14" fillId="0" borderId="2" xfId="464" applyFont="1" applyFill="1" applyBorder="1" applyAlignment="1">
      <alignment horizontal="center" vertical="center" wrapText="1"/>
    </xf>
    <xf numFmtId="0" fontId="14" fillId="0" borderId="5" xfId="464" applyFont="1" applyFill="1" applyBorder="1" applyAlignment="1">
      <alignment horizontal="center" vertical="center" wrapText="1"/>
    </xf>
    <xf numFmtId="193" fontId="14" fillId="0" borderId="2" xfId="964" applyNumberFormat="1" applyFont="1" applyFill="1" applyBorder="1" applyAlignment="1">
      <alignment horizontal="center" vertical="center" wrapText="1"/>
    </xf>
    <xf numFmtId="193" fontId="14" fillId="0" borderId="6" xfId="964" applyNumberFormat="1" applyFont="1" applyFill="1" applyBorder="1" applyAlignment="1">
      <alignment horizontal="center" vertical="center" wrapText="1"/>
    </xf>
    <xf numFmtId="193" fontId="14" fillId="0" borderId="2" xfId="964" applyNumberFormat="1" applyFont="1" applyFill="1" applyBorder="1" applyAlignment="1">
      <alignment horizontal="center" vertical="center"/>
    </xf>
    <xf numFmtId="193" fontId="14" fillId="0" borderId="6" xfId="964" applyNumberFormat="1" applyFont="1" applyFill="1" applyBorder="1" applyAlignment="1">
      <alignment horizontal="center" vertical="center"/>
    </xf>
    <xf numFmtId="0" fontId="92" fillId="0" borderId="34" xfId="0" applyFont="1" applyFill="1" applyBorder="1" applyAlignment="1">
      <alignment horizontal="center" vertical="center"/>
    </xf>
    <xf numFmtId="0" fontId="93" fillId="0" borderId="34" xfId="0" applyFont="1" applyFill="1" applyBorder="1" applyAlignment="1">
      <alignment horizontal="left" vertical="center" wrapText="1"/>
    </xf>
    <xf numFmtId="0" fontId="94" fillId="0" borderId="34" xfId="0" applyFont="1" applyFill="1" applyBorder="1" applyAlignment="1">
      <alignment horizontal="center" vertical="center" wrapText="1"/>
    </xf>
    <xf numFmtId="0" fontId="93" fillId="0" borderId="34" xfId="0" applyFont="1" applyFill="1" applyBorder="1" applyAlignment="1">
      <alignment horizontal="center" vertical="center" wrapText="1"/>
    </xf>
  </cellXfs>
  <cellStyles count="1281">
    <cellStyle name="_20100326高清市院遂宁检察院1080P配置清单26日改" xfId="71"/>
    <cellStyle name="_Book1" xfId="82"/>
    <cellStyle name="_Book1_1" xfId="70"/>
    <cellStyle name="_Book1_2" xfId="83"/>
    <cellStyle name="_Book1_2 2" xfId="14"/>
    <cellStyle name="_Book1_2 2 2" xfId="72"/>
    <cellStyle name="_Book1_2 2 2 2" xfId="78"/>
    <cellStyle name="_Book1_2 2 3" xfId="75"/>
    <cellStyle name="_Book1_2 3" xfId="65"/>
    <cellStyle name="_Book1_2 3 2" xfId="86"/>
    <cellStyle name="_Book1_2 4" xfId="88"/>
    <cellStyle name="_Book1_3" xfId="89"/>
    <cellStyle name="_Book1_3 2" xfId="80"/>
    <cellStyle name="_ET_STYLE_NoName_00_" xfId="69"/>
    <cellStyle name="_ET_STYLE_NoName_00__Book1" xfId="68"/>
    <cellStyle name="_ET_STYLE_NoName_00__Book1_1" xfId="92"/>
    <cellStyle name="_ET_STYLE_NoName_00__Book1_1 2" xfId="94"/>
    <cellStyle name="_ET_STYLE_NoName_00__Book1_1 2 2" xfId="95"/>
    <cellStyle name="_ET_STYLE_NoName_00__Book1_1 2 2 2" xfId="1"/>
    <cellStyle name="_ET_STYLE_NoName_00__Book1_1 2 3" xfId="98"/>
    <cellStyle name="_ET_STYLE_NoName_00__Book1_1 3" xfId="100"/>
    <cellStyle name="_ET_STYLE_NoName_00__Book1_1 3 2" xfId="101"/>
    <cellStyle name="_ET_STYLE_NoName_00__Book1_1 4" xfId="104"/>
    <cellStyle name="_ET_STYLE_NoName_00__Sheet3" xfId="27"/>
    <cellStyle name="_关闭破产企业已移交地方管理中小学校退休教师情况明细表(1)" xfId="105"/>
    <cellStyle name="_弱电系统设备配置报价清单" xfId="62"/>
    <cellStyle name="0,0_x000d_&#10;NA_x000d_&#10;" xfId="40"/>
    <cellStyle name="0,0_x005f_x000d__x005f_x000a_NA_x005f_x000d__x005f_x000a_" xfId="107"/>
    <cellStyle name="20% - 强调文字颜色 1 2" xfId="108"/>
    <cellStyle name="20% - 强调文字颜色 1 2 2" xfId="109"/>
    <cellStyle name="20% - 强调文字颜色 1 3" xfId="111"/>
    <cellStyle name="20% - 强调文字颜色 2 2" xfId="113"/>
    <cellStyle name="20% - 强调文字颜色 2 2 2" xfId="114"/>
    <cellStyle name="20% - 强调文字颜色 2 3" xfId="115"/>
    <cellStyle name="20% - 强调文字颜色 3 2" xfId="118"/>
    <cellStyle name="20% - 强调文字颜色 3 2 2" xfId="119"/>
    <cellStyle name="20% - 强调文字颜色 3 3" xfId="51"/>
    <cellStyle name="20% - 强调文字颜色 4 2" xfId="121"/>
    <cellStyle name="20% - 强调文字颜色 4 2 2" xfId="124"/>
    <cellStyle name="20% - 强调文字颜色 4 3" xfId="126"/>
    <cellStyle name="20% - 强调文字颜色 5 2" xfId="128"/>
    <cellStyle name="20% - 强调文字颜色 5 2 2" xfId="129"/>
    <cellStyle name="20% - 强调文字颜色 5 3" xfId="130"/>
    <cellStyle name="20% - 强调文字颜色 6 2" xfId="131"/>
    <cellStyle name="20% - 强调文字颜色 6 2 2" xfId="132"/>
    <cellStyle name="20% - 强调文字颜色 6 3" xfId="134"/>
    <cellStyle name="40% - 强调文字颜色 1 2" xfId="135"/>
    <cellStyle name="40% - 强调文字颜色 1 2 2" xfId="136"/>
    <cellStyle name="40% - 强调文字颜色 1 3" xfId="138"/>
    <cellStyle name="40% - 强调文字颜色 2 2" xfId="140"/>
    <cellStyle name="40% - 强调文字颜色 2 2 2" xfId="141"/>
    <cellStyle name="40% - 强调文字颜色 2 3" xfId="142"/>
    <cellStyle name="40% - 强调文字颜色 3 2" xfId="143"/>
    <cellStyle name="40% - 强调文字颜色 3 2 2" xfId="144"/>
    <cellStyle name="40% - 强调文字颜色 3 3" xfId="145"/>
    <cellStyle name="40% - 强调文字颜色 4 2" xfId="47"/>
    <cellStyle name="40% - 强调文字颜色 4 2 2" xfId="146"/>
    <cellStyle name="40% - 强调文字颜色 4 3" xfId="147"/>
    <cellStyle name="40% - 强调文字颜色 5 2" xfId="150"/>
    <cellStyle name="40% - 强调文字颜色 5 2 2" xfId="151"/>
    <cellStyle name="40% - 强调文字颜色 5 3" xfId="154"/>
    <cellStyle name="40% - 强调文字颜色 6 2" xfId="156"/>
    <cellStyle name="40% - 强调文字颜色 6 2 2" xfId="160"/>
    <cellStyle name="40% - 强调文字颜色 6 3" xfId="165"/>
    <cellStyle name="60% - 强调文字颜色 1 2" xfId="166"/>
    <cellStyle name="60% - 强调文字颜色 1 2 2" xfId="169"/>
    <cellStyle name="60% - 强调文字颜色 1 2 2 2" xfId="170"/>
    <cellStyle name="60% - 强调文字颜色 1 2 3" xfId="173"/>
    <cellStyle name="60% - 强调文字颜色 1 3" xfId="175"/>
    <cellStyle name="60% - 强调文字颜色 1 3 2" xfId="176"/>
    <cellStyle name="60% - 强调文字颜色 2 2" xfId="177"/>
    <cellStyle name="60% - 强调文字颜色 2 2 2" xfId="35"/>
    <cellStyle name="60% - 强调文字颜色 2 2 2 2" xfId="41"/>
    <cellStyle name="60% - 强调文字颜色 2 2 3" xfId="181"/>
    <cellStyle name="60% - 强调文字颜色 2 3" xfId="28"/>
    <cellStyle name="60% - 强调文字颜色 2 3 2" xfId="184"/>
    <cellStyle name="60% - 强调文字颜色 3 2" xfId="185"/>
    <cellStyle name="60% - 强调文字颜色 3 2 2" xfId="187"/>
    <cellStyle name="60% - 强调文字颜色 3 2 2 2" xfId="116"/>
    <cellStyle name="60% - 强调文字颜色 3 2 3" xfId="188"/>
    <cellStyle name="60% - 强调文字颜色 3 3" xfId="189"/>
    <cellStyle name="60% - 强调文字颜色 3 3 2" xfId="191"/>
    <cellStyle name="60% - 强调文字颜色 4 2" xfId="193"/>
    <cellStyle name="60% - 强调文字颜色 4 2 2" xfId="195"/>
    <cellStyle name="60% - 强调文字颜色 4 2 2 2" xfId="24"/>
    <cellStyle name="60% - 强调文字颜色 4 2 3" xfId="50"/>
    <cellStyle name="60% - 强调文字颜色 4 3" xfId="152"/>
    <cellStyle name="60% - 强调文字颜色 4 3 2" xfId="198"/>
    <cellStyle name="60% - 强调文字颜色 5 2" xfId="199"/>
    <cellStyle name="60% - 强调文字颜色 5 2 2" xfId="201"/>
    <cellStyle name="60% - 强调文字颜色 5 2 2 2" xfId="59"/>
    <cellStyle name="60% - 强调文字颜色 5 2 3" xfId="202"/>
    <cellStyle name="60% - 强调文字颜色 5 3" xfId="204"/>
    <cellStyle name="60% - 强调文字颜色 5 3 2" xfId="205"/>
    <cellStyle name="60% - 强调文字颜色 6 2" xfId="207"/>
    <cellStyle name="60% - 强调文字颜色 6 2 2" xfId="208"/>
    <cellStyle name="60% - 强调文字颜色 6 2 2 2" xfId="211"/>
    <cellStyle name="60% - 强调文字颜色 6 2 3" xfId="213"/>
    <cellStyle name="60% - 强调文字颜色 6 3" xfId="214"/>
    <cellStyle name="60% - 强调文字颜色 6 3 2" xfId="19"/>
    <cellStyle name="6mal" xfId="215"/>
    <cellStyle name="Accent1" xfId="139"/>
    <cellStyle name="Accent1 - 20%" xfId="217"/>
    <cellStyle name="Accent1 - 20% 2" xfId="112"/>
    <cellStyle name="Accent1 - 20% 2 2" xfId="219"/>
    <cellStyle name="Accent1 - 20% 3" xfId="221"/>
    <cellStyle name="Accent1 - 40%" xfId="222"/>
    <cellStyle name="Accent1 - 40% 2" xfId="225"/>
    <cellStyle name="Accent1 - 40% 2 2" xfId="226"/>
    <cellStyle name="Accent1 - 40% 3" xfId="227"/>
    <cellStyle name="Accent1 - 60%" xfId="229"/>
    <cellStyle name="Accent1 - 60% 2" xfId="230"/>
    <cellStyle name="Accent1 - 60% 2 2" xfId="36"/>
    <cellStyle name="Accent1 - 60% 3" xfId="232"/>
    <cellStyle name="Accent1 2" xfId="234"/>
    <cellStyle name="Accent1 2 2" xfId="236"/>
    <cellStyle name="Accent1 3" xfId="238"/>
    <cellStyle name="Accent1 3 2" xfId="239"/>
    <cellStyle name="Accent1 4" xfId="103"/>
    <cellStyle name="Accent1 4 2" xfId="91"/>
    <cellStyle name="Accent1 5" xfId="9"/>
    <cellStyle name="Accent1 5 2" xfId="240"/>
    <cellStyle name="Accent1 6" xfId="242"/>
    <cellStyle name="Accent1 7" xfId="245"/>
    <cellStyle name="Accent1 8" xfId="248"/>
    <cellStyle name="Accent1 9" xfId="250"/>
    <cellStyle name="Accent2" xfId="251"/>
    <cellStyle name="Accent2 - 20%" xfId="85"/>
    <cellStyle name="Accent2 - 20% 2" xfId="12"/>
    <cellStyle name="Accent2 - 20% 2 2" xfId="73"/>
    <cellStyle name="Accent2 - 20% 3" xfId="67"/>
    <cellStyle name="Accent2 - 40%" xfId="10"/>
    <cellStyle name="Accent2 - 40% 2" xfId="55"/>
    <cellStyle name="Accent2 - 40% 2 2" xfId="255"/>
    <cellStyle name="Accent2 - 40% 3" xfId="57"/>
    <cellStyle name="Accent2 - 60%" xfId="20"/>
    <cellStyle name="Accent2 - 60% 2" xfId="256"/>
    <cellStyle name="Accent2 - 60% 2 2" xfId="257"/>
    <cellStyle name="Accent2 - 60% 3" xfId="259"/>
    <cellStyle name="Accent2 2" xfId="260"/>
    <cellStyle name="Accent2 2 2" xfId="261"/>
    <cellStyle name="Accent2 3" xfId="263"/>
    <cellStyle name="Accent2 3 2" xfId="264"/>
    <cellStyle name="Accent2 4" xfId="265"/>
    <cellStyle name="Accent2 4 2" xfId="266"/>
    <cellStyle name="Accent2 5" xfId="161"/>
    <cellStyle name="Accent2 5 2" xfId="267"/>
    <cellStyle name="Accent2 6" xfId="270"/>
    <cellStyle name="Accent2 7" xfId="274"/>
    <cellStyle name="Accent2 8" xfId="275"/>
    <cellStyle name="Accent2 9" xfId="276"/>
    <cellStyle name="Accent3" xfId="277"/>
    <cellStyle name="Accent3 - 20%" xfId="278"/>
    <cellStyle name="Accent3 - 20% 2" xfId="281"/>
    <cellStyle name="Accent3 - 20% 2 2" xfId="286"/>
    <cellStyle name="Accent3 - 20% 3" xfId="290"/>
    <cellStyle name="Accent3 - 40%" xfId="292"/>
    <cellStyle name="Accent3 - 40% 2" xfId="295"/>
    <cellStyle name="Accent3 - 40% 2 2" xfId="296"/>
    <cellStyle name="Accent3 - 40% 3" xfId="297"/>
    <cellStyle name="Accent3 - 60%" xfId="302"/>
    <cellStyle name="Accent3 - 60% 2" xfId="305"/>
    <cellStyle name="Accent3 - 60% 2 2" xfId="306"/>
    <cellStyle name="Accent3 - 60% 3" xfId="308"/>
    <cellStyle name="Accent3 2" xfId="309"/>
    <cellStyle name="Accent3 2 2" xfId="310"/>
    <cellStyle name="Accent3 3" xfId="312"/>
    <cellStyle name="Accent3 3 2" xfId="313"/>
    <cellStyle name="Accent3 4" xfId="314"/>
    <cellStyle name="Accent3 4 2" xfId="31"/>
    <cellStyle name="Accent3 5" xfId="315"/>
    <cellStyle name="Accent3 5 2" xfId="316"/>
    <cellStyle name="Accent3 6" xfId="318"/>
    <cellStyle name="Accent3 7" xfId="320"/>
    <cellStyle name="Accent3 8" xfId="321"/>
    <cellStyle name="Accent3 9" xfId="322"/>
    <cellStyle name="Accent4" xfId="324"/>
    <cellStyle name="Accent4 - 20%" xfId="325"/>
    <cellStyle name="Accent4 - 20% 2" xfId="327"/>
    <cellStyle name="Accent4 - 20% 2 2" xfId="329"/>
    <cellStyle name="Accent4 - 20% 3" xfId="331"/>
    <cellStyle name="Accent4 - 40%" xfId="334"/>
    <cellStyle name="Accent4 - 40% 2" xfId="336"/>
    <cellStyle name="Accent4 - 40% 2 2" xfId="339"/>
    <cellStyle name="Accent4 - 40% 3" xfId="342"/>
    <cellStyle name="Accent4 - 60%" xfId="300"/>
    <cellStyle name="Accent4 - 60% 2" xfId="343"/>
    <cellStyle name="Accent4 - 60% 2 2" xfId="344"/>
    <cellStyle name="Accent4 - 60% 3" xfId="345"/>
    <cellStyle name="Accent4 2" xfId="347"/>
    <cellStyle name="Accent4 2 2" xfId="43"/>
    <cellStyle name="Accent4 3" xfId="349"/>
    <cellStyle name="Accent4 3 2" xfId="293"/>
    <cellStyle name="Accent4 4" xfId="351"/>
    <cellStyle name="Accent4 4 2" xfId="352"/>
    <cellStyle name="Accent4 5" xfId="26"/>
    <cellStyle name="Accent4 5 2" xfId="303"/>
    <cellStyle name="Accent4 6" xfId="355"/>
    <cellStyle name="Accent4 7" xfId="358"/>
    <cellStyle name="Accent4 8" xfId="360"/>
    <cellStyle name="Accent4 9" xfId="218"/>
    <cellStyle name="Accent5" xfId="362"/>
    <cellStyle name="Accent5 - 20%" xfId="220"/>
    <cellStyle name="Accent5 - 20% 2" xfId="363"/>
    <cellStyle name="Accent5 - 20% 2 2" xfId="364"/>
    <cellStyle name="Accent5 - 20% 3" xfId="365"/>
    <cellStyle name="Accent5 - 40%" xfId="367"/>
    <cellStyle name="Accent5 - 40% 2" xfId="190"/>
    <cellStyle name="Accent5 - 40% 2 2" xfId="192"/>
    <cellStyle name="Accent5 - 40% 3" xfId="258"/>
    <cellStyle name="Accent5 - 60%" xfId="368"/>
    <cellStyle name="Accent5 - 60% 2" xfId="370"/>
    <cellStyle name="Accent5 - 60% 2 2" xfId="29"/>
    <cellStyle name="Accent5 - 60% 3" xfId="93"/>
    <cellStyle name="Accent5 2" xfId="279"/>
    <cellStyle name="Accent5 2 2" xfId="282"/>
    <cellStyle name="Accent5 3" xfId="371"/>
    <cellStyle name="Accent5 3 2" xfId="373"/>
    <cellStyle name="Accent5 4" xfId="106"/>
    <cellStyle name="Accent5 4 2" xfId="376"/>
    <cellStyle name="Accent5 5" xfId="380"/>
    <cellStyle name="Accent5 5 2" xfId="382"/>
    <cellStyle name="Accent5 6" xfId="288"/>
    <cellStyle name="Accent5 7" xfId="384"/>
    <cellStyle name="Accent5 8" xfId="387"/>
    <cellStyle name="Accent5 9" xfId="4"/>
    <cellStyle name="Accent6" xfId="348"/>
    <cellStyle name="Accent6 - 20%" xfId="390"/>
    <cellStyle name="Accent6 - 20% 2" xfId="148"/>
    <cellStyle name="Accent6 - 20% 2 2" xfId="54"/>
    <cellStyle name="Accent6 - 20% 3" xfId="133"/>
    <cellStyle name="Accent6 - 40%" xfId="337"/>
    <cellStyle name="Accent6 - 40% 2" xfId="341"/>
    <cellStyle name="Accent6 - 40% 2 2" xfId="391"/>
    <cellStyle name="Accent6 - 40% 3" xfId="392"/>
    <cellStyle name="Accent6 - 60%" xfId="182"/>
    <cellStyle name="Accent6 - 60% 2" xfId="394"/>
    <cellStyle name="Accent6 - 60% 2 2" xfId="127"/>
    <cellStyle name="Accent6 - 60% 3" xfId="395"/>
    <cellStyle name="Accent6 2" xfId="44"/>
    <cellStyle name="Accent6 2 2" xfId="168"/>
    <cellStyle name="Accent6 3" xfId="30"/>
    <cellStyle name="Accent6 3 2" xfId="180"/>
    <cellStyle name="Accent6 4" xfId="17"/>
    <cellStyle name="Accent6 4 2" xfId="186"/>
    <cellStyle name="Accent6 5" xfId="46"/>
    <cellStyle name="Accent6 5 2" xfId="194"/>
    <cellStyle name="Accent6 6" xfId="60"/>
    <cellStyle name="Accent6 7" xfId="63"/>
    <cellStyle name="Accent6 8" xfId="396"/>
    <cellStyle name="Accent6 9" xfId="224"/>
    <cellStyle name="args.style" xfId="7"/>
    <cellStyle name="Category" xfId="372"/>
    <cellStyle name="Category 2" xfId="374"/>
    <cellStyle name="ColLevel_0" xfId="393"/>
    <cellStyle name="Comma [0]_!!!GO" xfId="377"/>
    <cellStyle name="comma zerodec" xfId="311"/>
    <cellStyle name="Comma_!!!GO" xfId="398"/>
    <cellStyle name="Currency [0]_!!!GO" xfId="237"/>
    <cellStyle name="Currency_!!!GO" xfId="400"/>
    <cellStyle name="Currency1" xfId="403"/>
    <cellStyle name="Date" xfId="271"/>
    <cellStyle name="Date 2" xfId="405"/>
    <cellStyle name="Date 2 2" xfId="406"/>
    <cellStyle name="Date 3" xfId="235"/>
    <cellStyle name="Dollar (zero dec)" xfId="407"/>
    <cellStyle name="Grey" xfId="408"/>
    <cellStyle name="Header1" xfId="413"/>
    <cellStyle name="Header1 2" xfId="253"/>
    <cellStyle name="Header2" xfId="210"/>
    <cellStyle name="Header2 2" xfId="212"/>
    <cellStyle name="Header2 2 2" xfId="414"/>
    <cellStyle name="Header2 3" xfId="415"/>
    <cellStyle name="Input [yellow]" xfId="417"/>
    <cellStyle name="Input [yellow] 2" xfId="419"/>
    <cellStyle name="Input [yellow] 2 2" xfId="420"/>
    <cellStyle name="Input [yellow] 2 2 2" xfId="366"/>
    <cellStyle name="Input [yellow] 2 3" xfId="421"/>
    <cellStyle name="Input [yellow] 3" xfId="422"/>
    <cellStyle name="Input [yellow] 3 2" xfId="423"/>
    <cellStyle name="Input [yellow] 4" xfId="22"/>
    <cellStyle name="Input Cells" xfId="424"/>
    <cellStyle name="Linked Cells" xfId="425"/>
    <cellStyle name="Millares [0]_96 Risk" xfId="426"/>
    <cellStyle name="Millares_96 Risk" xfId="428"/>
    <cellStyle name="Milliers [0]_!!!GO" xfId="430"/>
    <cellStyle name="Milliers_!!!GO" xfId="280"/>
    <cellStyle name="Moneda [0]_96 Risk" xfId="431"/>
    <cellStyle name="Moneda_96 Risk" xfId="319"/>
    <cellStyle name="Month" xfId="432"/>
    <cellStyle name="Month 2" xfId="435"/>
    <cellStyle name="Mon閠aire [0]_!!!GO" xfId="294"/>
    <cellStyle name="Mon閠aire_!!!GO" xfId="122"/>
    <cellStyle name="New Times Roman" xfId="350"/>
    <cellStyle name="no dec" xfId="436"/>
    <cellStyle name="no dec 2" xfId="439"/>
    <cellStyle name="no dec 2 2" xfId="441"/>
    <cellStyle name="no dec 3" xfId="443"/>
    <cellStyle name="Normal - Style1" xfId="446"/>
    <cellStyle name="Normal_!!!GO" xfId="447"/>
    <cellStyle name="per.style" xfId="449"/>
    <cellStyle name="Percent [2]" xfId="96"/>
    <cellStyle name="Percent [2] 2" xfId="451"/>
    <cellStyle name="Percent_!!!GO" xfId="454"/>
    <cellStyle name="Pourcentage_pldt" xfId="455"/>
    <cellStyle name="PSChar" xfId="58"/>
    <cellStyle name="PSChar 2" xfId="457"/>
    <cellStyle name="PSDate" xfId="458"/>
    <cellStyle name="PSDate 2" xfId="461"/>
    <cellStyle name="PSDec" xfId="463"/>
    <cellStyle name="PSDec 2" xfId="465"/>
    <cellStyle name="PSHeading" xfId="467"/>
    <cellStyle name="PSHeading 2" xfId="437"/>
    <cellStyle name="PSHeading 2 2" xfId="440"/>
    <cellStyle name="PSHeading 2 2 2" xfId="442"/>
    <cellStyle name="PSHeading 2 2 3" xfId="468"/>
    <cellStyle name="PSHeading 2 3" xfId="444"/>
    <cellStyle name="PSHeading 2 4" xfId="469"/>
    <cellStyle name="PSHeading 3" xfId="470"/>
    <cellStyle name="PSHeading 3 2" xfId="228"/>
    <cellStyle name="PSHeading 3 3" xfId="459"/>
    <cellStyle name="PSHeading 4" xfId="49"/>
    <cellStyle name="PSHeading 5" xfId="353"/>
    <cellStyle name="PSInt" xfId="450"/>
    <cellStyle name="PSInt 2" xfId="471"/>
    <cellStyle name="PSSpacer" xfId="346"/>
    <cellStyle name="PSSpacer 2" xfId="472"/>
    <cellStyle name="RowLevel_0" xfId="206"/>
    <cellStyle name="sstot" xfId="243"/>
    <cellStyle name="sstot 2" xfId="473"/>
    <cellStyle name="Standard_AREAS" xfId="474"/>
    <cellStyle name="t" xfId="262"/>
    <cellStyle name="t 2" xfId="475"/>
    <cellStyle name="t_HVAC Equipment (3)" xfId="453"/>
    <cellStyle name="t_HVAC Equipment (3) 2" xfId="476"/>
    <cellStyle name="百分比" xfId="23" builtinId="5"/>
    <cellStyle name="百分比 10" xfId="438"/>
    <cellStyle name="百分比 2" xfId="323"/>
    <cellStyle name="百分比 2 10" xfId="203"/>
    <cellStyle name="百分比 2 10 2" xfId="76"/>
    <cellStyle name="百分比 2 11" xfId="478"/>
    <cellStyle name="百分比 2 11 2" xfId="481"/>
    <cellStyle name="百分比 2 12" xfId="483"/>
    <cellStyle name="百分比 2 2" xfId="485"/>
    <cellStyle name="百分比 2 2 2" xfId="326"/>
    <cellStyle name="百分比 2 2 2 2" xfId="328"/>
    <cellStyle name="百分比 2 2 2 2 2" xfId="330"/>
    <cellStyle name="百分比 2 2 2 3" xfId="333"/>
    <cellStyle name="百分比 2 2 3" xfId="486"/>
    <cellStyle name="百分比 2 2 3 2" xfId="487"/>
    <cellStyle name="百分比 2 2 4" xfId="74"/>
    <cellStyle name="百分比 2 2 4 2" xfId="79"/>
    <cellStyle name="百分比 2 2 5" xfId="77"/>
    <cellStyle name="百分比 2 3" xfId="488"/>
    <cellStyle name="百分比 2 3 2" xfId="489"/>
    <cellStyle name="百分比 2 3 2 2" xfId="490"/>
    <cellStyle name="百分比 2 3 2 2 2" xfId="388"/>
    <cellStyle name="百分比 2 3 2 3" xfId="491"/>
    <cellStyle name="百分比 2 3 3" xfId="492"/>
    <cellStyle name="百分比 2 3 3 2" xfId="493"/>
    <cellStyle name="百分比 2 3 4" xfId="87"/>
    <cellStyle name="百分比 2 3 4 2" xfId="174"/>
    <cellStyle name="百分比 2 3 5" xfId="479"/>
    <cellStyle name="百分比 2 4" xfId="494"/>
    <cellStyle name="百分比 2 4 2" xfId="335"/>
    <cellStyle name="百分比 2 4 2 2" xfId="338"/>
    <cellStyle name="百分比 2 4 3" xfId="399"/>
    <cellStyle name="百分比 2 4 3 2" xfId="495"/>
    <cellStyle name="百分比 2 4 4" xfId="496"/>
    <cellStyle name="百分比 2 5" xfId="497"/>
    <cellStyle name="百分比 2 5 2" xfId="448"/>
    <cellStyle name="百分比 2 6" xfId="498"/>
    <cellStyle name="百分比 2 6 2" xfId="299"/>
    <cellStyle name="百分比 2 7" xfId="501"/>
    <cellStyle name="百分比 2 7 2" xfId="97"/>
    <cellStyle name="百分比 2 8" xfId="504"/>
    <cellStyle name="百分比 2 8 2" xfId="6"/>
    <cellStyle name="百分比 2 9" xfId="158"/>
    <cellStyle name="百分比 2 9 2" xfId="163"/>
    <cellStyle name="百分比 2 9 2 2" xfId="268"/>
    <cellStyle name="百分比 2 9 3" xfId="273"/>
    <cellStyle name="百分比 3" xfId="505"/>
    <cellStyle name="百分比 3 2" xfId="506"/>
    <cellStyle name="百分比 3 2 2" xfId="507"/>
    <cellStyle name="百分比 3 3" xfId="508"/>
    <cellStyle name="百分比 3 3 2" xfId="445"/>
    <cellStyle name="百分比 3 4" xfId="510"/>
    <cellStyle name="百分比 4" xfId="38"/>
    <cellStyle name="百分比 4 2" xfId="512"/>
    <cellStyle name="百分比 4 2 2" xfId="356"/>
    <cellStyle name="百分比 4 3" xfId="284"/>
    <cellStyle name="百分比 5" xfId="42"/>
    <cellStyle name="百分比 5 2" xfId="410"/>
    <cellStyle name="百分比 6" xfId="45"/>
    <cellStyle name="百分比 6 2" xfId="515"/>
    <cellStyle name="百分比 7" xfId="32"/>
    <cellStyle name="百分比 7 2" xfId="482"/>
    <cellStyle name="百分比 8" xfId="456"/>
    <cellStyle name="百分比 8 2" xfId="516"/>
    <cellStyle name="百分比 9" xfId="517"/>
    <cellStyle name="百分比 9 2" xfId="518"/>
    <cellStyle name="捠壿 [0.00]_Region Orders (2)" xfId="301"/>
    <cellStyle name="捠壿_Region Orders (2)" xfId="519"/>
    <cellStyle name="编号" xfId="307"/>
    <cellStyle name="编号 2" xfId="509"/>
    <cellStyle name="编号 2 2" xfId="460"/>
    <cellStyle name="编号 2 2 2" xfId="462"/>
    <cellStyle name="编号 2 3" xfId="520"/>
    <cellStyle name="编号 3" xfId="521"/>
    <cellStyle name="编号 3 2" xfId="53"/>
    <cellStyle name="编号 4" xfId="466"/>
    <cellStyle name="标题 1 2" xfId="511"/>
    <cellStyle name="标题 1 2 2" xfId="357"/>
    <cellStyle name="标题 1 2 2 2" xfId="434"/>
    <cellStyle name="标题 1 2 3" xfId="359"/>
    <cellStyle name="标题 1 2 4" xfId="361"/>
    <cellStyle name="标题 1 3" xfId="285"/>
    <cellStyle name="标题 1 3 2" xfId="289"/>
    <cellStyle name="标题 1 3 2 2" xfId="522"/>
    <cellStyle name="标题 1 3 3" xfId="385"/>
    <cellStyle name="标题 1 3 4" xfId="389"/>
    <cellStyle name="标题 1 4" xfId="291"/>
    <cellStyle name="标题 1 4 2" xfId="61"/>
    <cellStyle name="标题 1 4 2 2" xfId="200"/>
    <cellStyle name="标题 1 4 3" xfId="64"/>
    <cellStyle name="标题 1 4 4" xfId="397"/>
    <cellStyle name="标题 1 5" xfId="231"/>
    <cellStyle name="标题 1 5 2" xfId="37"/>
    <cellStyle name="标题 1 5 3" xfId="523"/>
    <cellStyle name="标题 1 6" xfId="233"/>
    <cellStyle name="标题 1 7" xfId="525"/>
    <cellStyle name="标题 10" xfId="484"/>
    <cellStyle name="标题 2 2" xfId="411"/>
    <cellStyle name="标题 2 2 2" xfId="500"/>
    <cellStyle name="标题 2 2 2 2" xfId="99"/>
    <cellStyle name="标题 2 2 3" xfId="503"/>
    <cellStyle name="标题 2 2 4" xfId="159"/>
    <cellStyle name="标题 2 3" xfId="375"/>
    <cellStyle name="标题 2 3 2" xfId="526"/>
    <cellStyle name="标题 2 3 2 2" xfId="527"/>
    <cellStyle name="标题 2 3 3" xfId="369"/>
    <cellStyle name="标题 2 3 4" xfId="404"/>
    <cellStyle name="标题 2 4" xfId="528"/>
    <cellStyle name="标题 2 4 2" xfId="524"/>
    <cellStyle name="标题 2 4 2 2" xfId="529"/>
    <cellStyle name="标题 2 4 3" xfId="532"/>
    <cellStyle name="标题 2 4 4" xfId="533"/>
    <cellStyle name="标题 2 5" xfId="534"/>
    <cellStyle name="标题 2 5 2" xfId="536"/>
    <cellStyle name="标题 2 5 3" xfId="537"/>
    <cellStyle name="标题 2 6" xfId="538"/>
    <cellStyle name="标题 2 7" xfId="535"/>
    <cellStyle name="标题 3 2" xfId="514"/>
    <cellStyle name="标题 3 2 2" xfId="539"/>
    <cellStyle name="标题 3 2 2 2" xfId="530"/>
    <cellStyle name="标题 3 2 3" xfId="541"/>
    <cellStyle name="标题 3 2 4" xfId="172"/>
    <cellStyle name="标题 3 3" xfId="378"/>
    <cellStyle name="标题 3 3 2" xfId="402"/>
    <cellStyle name="标题 3 3 2 2" xfId="543"/>
    <cellStyle name="标题 3 3 3" xfId="544"/>
    <cellStyle name="标题 3 3 4" xfId="545"/>
    <cellStyle name="标题 3 4" xfId="546"/>
    <cellStyle name="标题 3 4 2" xfId="547"/>
    <cellStyle name="标题 3 4 2 2" xfId="548"/>
    <cellStyle name="标题 3 4 3" xfId="549"/>
    <cellStyle name="标题 3 4 4" xfId="550"/>
    <cellStyle name="标题 3 5" xfId="551"/>
    <cellStyle name="标题 3 5 2" xfId="552"/>
    <cellStyle name="标题 3 5 3" xfId="553"/>
    <cellStyle name="标题 3 6" xfId="554"/>
    <cellStyle name="标题 3 7" xfId="555"/>
    <cellStyle name="标题 4 2" xfId="557"/>
    <cellStyle name="标题 4 2 2" xfId="559"/>
    <cellStyle name="标题 4 2 2 2" xfId="561"/>
    <cellStyle name="标题 4 2 3" xfId="563"/>
    <cellStyle name="标题 4 2 4" xfId="565"/>
    <cellStyle name="标题 4 3" xfId="566"/>
    <cellStyle name="标题 4 3 2" xfId="568"/>
    <cellStyle name="标题 4 3 2 2" xfId="570"/>
    <cellStyle name="标题 4 3 3" xfId="571"/>
    <cellStyle name="标题 4 3 4" xfId="572"/>
    <cellStyle name="标题 4 4" xfId="573"/>
    <cellStyle name="标题 4 4 2" xfId="575"/>
    <cellStyle name="标题 4 4 2 2" xfId="577"/>
    <cellStyle name="标题 4 4 3" xfId="578"/>
    <cellStyle name="标题 4 4 4" xfId="579"/>
    <cellStyle name="标题 4 5" xfId="580"/>
    <cellStyle name="标题 4 5 2" xfId="582"/>
    <cellStyle name="标题 4 5 3" xfId="584"/>
    <cellStyle name="标题 4 6" xfId="585"/>
    <cellStyle name="标题 4 7" xfId="587"/>
    <cellStyle name="标题 5" xfId="589"/>
    <cellStyle name="标题 5 2" xfId="590"/>
    <cellStyle name="标题 5 2 2" xfId="591"/>
    <cellStyle name="标题 5 3" xfId="592"/>
    <cellStyle name="标题 5 4" xfId="593"/>
    <cellStyle name="标题 6" xfId="594"/>
    <cellStyle name="标题 6 2" xfId="595"/>
    <cellStyle name="标题 6 2 2" xfId="223"/>
    <cellStyle name="标题 6 3" xfId="596"/>
    <cellStyle name="标题 6 4" xfId="597"/>
    <cellStyle name="标题 7" xfId="598"/>
    <cellStyle name="标题 7 2" xfId="599"/>
    <cellStyle name="标题 7 2 2" xfId="600"/>
    <cellStyle name="标题 7 3" xfId="601"/>
    <cellStyle name="标题 7 4" xfId="602"/>
    <cellStyle name="标题 8" xfId="603"/>
    <cellStyle name="标题 8 2" xfId="604"/>
    <cellStyle name="标题 8 3" xfId="606"/>
    <cellStyle name="标题 9" xfId="609"/>
    <cellStyle name="标题1" xfId="610"/>
    <cellStyle name="标题1 2" xfId="611"/>
    <cellStyle name="标题1 2 2" xfId="612"/>
    <cellStyle name="标题1 2 2 2" xfId="613"/>
    <cellStyle name="标题1 2 3" xfId="614"/>
    <cellStyle name="标题1 3" xfId="616"/>
    <cellStyle name="标题1 3 2" xfId="617"/>
    <cellStyle name="标题1 4" xfId="618"/>
    <cellStyle name="表标题" xfId="619"/>
    <cellStyle name="表标题 2" xfId="620"/>
    <cellStyle name="部门" xfId="621"/>
    <cellStyle name="部门 2" xfId="622"/>
    <cellStyle name="部门 2 2" xfId="623"/>
    <cellStyle name="部门 2 2 2" xfId="624"/>
    <cellStyle name="部门 2 3" xfId="625"/>
    <cellStyle name="部门 3" xfId="626"/>
    <cellStyle name="部门 3 2" xfId="627"/>
    <cellStyle name="部门 4" xfId="2"/>
    <cellStyle name="差 2" xfId="628"/>
    <cellStyle name="差 2 2" xfId="630"/>
    <cellStyle name="差 2 2 2" xfId="632"/>
    <cellStyle name="差 2 3" xfId="633"/>
    <cellStyle name="差 2 4" xfId="635"/>
    <cellStyle name="差 3" xfId="636"/>
    <cellStyle name="差 3 2" xfId="638"/>
    <cellStyle name="差 3 2 2" xfId="639"/>
    <cellStyle name="差 3 3" xfId="640"/>
    <cellStyle name="差 3 4" xfId="641"/>
    <cellStyle name="差 4" xfId="642"/>
    <cellStyle name="差 4 2" xfId="644"/>
    <cellStyle name="差 4 2 2" xfId="645"/>
    <cellStyle name="差 4 3" xfId="646"/>
    <cellStyle name="差 4 4" xfId="647"/>
    <cellStyle name="差 5" xfId="648"/>
    <cellStyle name="差 5 2" xfId="615"/>
    <cellStyle name="差 5 3" xfId="649"/>
    <cellStyle name="差 6" xfId="650"/>
    <cellStyle name="差 7" xfId="39"/>
    <cellStyle name="差 8" xfId="652"/>
    <cellStyle name="差_0502通海县" xfId="653"/>
    <cellStyle name="差_0502通海县 2" xfId="654"/>
    <cellStyle name="差_0502通海县 2 2" xfId="651"/>
    <cellStyle name="差_0502通海县 3" xfId="655"/>
    <cellStyle name="差_0605石屏" xfId="656"/>
    <cellStyle name="差_0605石屏 2" xfId="657"/>
    <cellStyle name="差_0605石屏 2 2" xfId="658"/>
    <cellStyle name="差_0605石屏 3" xfId="659"/>
    <cellStyle name="差_0605石屏县" xfId="660"/>
    <cellStyle name="差_0605石屏县 2" xfId="661"/>
    <cellStyle name="差_0605石屏县 2 2" xfId="662"/>
    <cellStyle name="差_0605石屏县 3" xfId="663"/>
    <cellStyle name="差_1110洱源" xfId="664"/>
    <cellStyle name="差_1110洱源 2" xfId="247"/>
    <cellStyle name="差_1110洱源 2 2" xfId="665"/>
    <cellStyle name="差_1110洱源 3" xfId="249"/>
    <cellStyle name="差_11大理" xfId="666"/>
    <cellStyle name="差_11大理 2" xfId="667"/>
    <cellStyle name="差_11大理 2 2" xfId="668"/>
    <cellStyle name="差_11大理 3" xfId="669"/>
    <cellStyle name="差_2007年地州资金往来对账表" xfId="670"/>
    <cellStyle name="差_2007年地州资金往来对账表 2" xfId="671"/>
    <cellStyle name="差_2007年地州资金往来对账表 2 2" xfId="672"/>
    <cellStyle name="差_2007年地州资金往来对账表 3" xfId="673"/>
    <cellStyle name="差_2008年地州对账表(国库资金）" xfId="674"/>
    <cellStyle name="差_2008年地州对账表(国库资金） 2" xfId="676"/>
    <cellStyle name="差_2008年地州对账表(国库资金） 2 2" xfId="677"/>
    <cellStyle name="差_2008年地州对账表(国库资金） 3" xfId="679"/>
    <cellStyle name="差_Book1" xfId="680"/>
    <cellStyle name="差_Book1 2" xfId="25"/>
    <cellStyle name="差_M01-1" xfId="681"/>
    <cellStyle name="差_M01-1 2" xfId="682"/>
    <cellStyle name="差_M01-1 2 2" xfId="684"/>
    <cellStyle name="差_M01-1 3" xfId="685"/>
    <cellStyle name="常规" xfId="0" builtinId="0"/>
    <cellStyle name="常规 10" xfId="464"/>
    <cellStyle name="常规 10 2" xfId="686"/>
    <cellStyle name="常规 10 2 2" xfId="687"/>
    <cellStyle name="常规 10 2 2 2" xfId="688"/>
    <cellStyle name="常规 10 2 3" xfId="689"/>
    <cellStyle name="常规 10 2_报预算局：2016年云南省及省本级1-7月社保基金预算执行情况表（0823）" xfId="691"/>
    <cellStyle name="常规 10 3" xfId="692"/>
    <cellStyle name="常规 10 41" xfId="693"/>
    <cellStyle name="常规 10 41 2" xfId="694"/>
    <cellStyle name="常规 11" xfId="695"/>
    <cellStyle name="常规 11 2" xfId="696"/>
    <cellStyle name="常规 11 2 2" xfId="697"/>
    <cellStyle name="常规 11 3" xfId="698"/>
    <cellStyle name="常规 11 3 2" xfId="699"/>
    <cellStyle name="常规 11 4" xfId="700"/>
    <cellStyle name="常规 12" xfId="702"/>
    <cellStyle name="常规 12 2" xfId="704"/>
    <cellStyle name="常规 13" xfId="706"/>
    <cellStyle name="常规 13 2" xfId="708"/>
    <cellStyle name="常规 14" xfId="709"/>
    <cellStyle name="常规 14 2" xfId="711"/>
    <cellStyle name="常规 15" xfId="197"/>
    <cellStyle name="常规 15 2" xfId="499"/>
    <cellStyle name="常规 15 2 2" xfId="298"/>
    <cellStyle name="常规 15 3" xfId="502"/>
    <cellStyle name="常规 16" xfId="712"/>
    <cellStyle name="常规 16 2" xfId="715"/>
    <cellStyle name="常规 17" xfId="716"/>
    <cellStyle name="常规 17 2" xfId="719"/>
    <cellStyle name="常规 17 2 2" xfId="721"/>
    <cellStyle name="常规 17 3" xfId="722"/>
    <cellStyle name="常规 18" xfId="723"/>
    <cellStyle name="常规 18 2" xfId="726"/>
    <cellStyle name="常规 18 2 2" xfId="728"/>
    <cellStyle name="常规 18 3" xfId="730"/>
    <cellStyle name="常规 19" xfId="731"/>
    <cellStyle name="常规 19 10" xfId="734"/>
    <cellStyle name="常规 19 2" xfId="735"/>
    <cellStyle name="常规 19 2 2" xfId="736"/>
    <cellStyle name="常规 19 3" xfId="737"/>
    <cellStyle name="常规 2" xfId="738"/>
    <cellStyle name="常规 2 10" xfId="739"/>
    <cellStyle name="常规 2 10 2" xfId="741"/>
    <cellStyle name="常规 2 11" xfId="743"/>
    <cellStyle name="常规 2 11 2" xfId="744"/>
    <cellStyle name="常规 2 12" xfId="745"/>
    <cellStyle name="常规 2 12 2" xfId="66"/>
    <cellStyle name="常规 2 13" xfId="746"/>
    <cellStyle name="常规 2 13 2" xfId="747"/>
    <cellStyle name="常规 2 14" xfId="748"/>
    <cellStyle name="常规 2 14 2" xfId="749"/>
    <cellStyle name="常规 2 15" xfId="750"/>
    <cellStyle name="常规 2 16" xfId="751"/>
    <cellStyle name="常规 2 2" xfId="752"/>
    <cellStyle name="常规 2 2 11" xfId="272"/>
    <cellStyle name="常规 2 2 11 2" xfId="753"/>
    <cellStyle name="常规 2 2 2" xfId="754"/>
    <cellStyle name="常规 2 2 2 2" xfId="427"/>
    <cellStyle name="常规 2 2 2 2 2" xfId="755"/>
    <cellStyle name="常规 2 2 2 2 2 2" xfId="756"/>
    <cellStyle name="常规 2 2 2 2 3" xfId="757"/>
    <cellStyle name="常规 2 2 2 3" xfId="758"/>
    <cellStyle name="常规 2 2 2 3 2" xfId="759"/>
    <cellStyle name="常规 2 2 2 4" xfId="52"/>
    <cellStyle name="常规 2 2 2 4 2" xfId="760"/>
    <cellStyle name="常规 2 2 2 5" xfId="48"/>
    <cellStyle name="常规 2 2 3" xfId="762"/>
    <cellStyle name="常规 2 2 3 2" xfId="241"/>
    <cellStyle name="常规 2 2 3 2 2" xfId="763"/>
    <cellStyle name="常规 2 2 3 3" xfId="244"/>
    <cellStyle name="常规 2 2 3 3 2" xfId="764"/>
    <cellStyle name="常规 2 2 3 4" xfId="246"/>
    <cellStyle name="常规 2 2 4" xfId="765"/>
    <cellStyle name="常规 2 2 4 2" xfId="269"/>
    <cellStyle name="常规 2 2 5" xfId="766"/>
    <cellStyle name="常规 2 2 5 2" xfId="317"/>
    <cellStyle name="常规 2 2 6" xfId="513"/>
    <cellStyle name="常规 2 2 6 2" xfId="354"/>
    <cellStyle name="常规 2 2 7" xfId="283"/>
    <cellStyle name="常规 2 3" xfId="767"/>
    <cellStyle name="常规 2 3 2" xfId="768"/>
    <cellStyle name="常规 2 3 2 2" xfId="769"/>
    <cellStyle name="常规 2 3 2 2 2" xfId="770"/>
    <cellStyle name="常规 2 3 2 2 2 2" xfId="771"/>
    <cellStyle name="常规 2 3 2 2 3" xfId="772"/>
    <cellStyle name="常规 2 3 2 3" xfId="773"/>
    <cellStyle name="常规 2 3 2 3 2" xfId="774"/>
    <cellStyle name="常规 2 3 2 4" xfId="775"/>
    <cellStyle name="常规 2 3 2 4 2" xfId="776"/>
    <cellStyle name="常规 2 3 2 5" xfId="777"/>
    <cellStyle name="常规 2 3 3" xfId="778"/>
    <cellStyle name="常规 2 3 3 2" xfId="779"/>
    <cellStyle name="常规 2 3 3 2 2" xfId="780"/>
    <cellStyle name="常规 2 3 3 3" xfId="781"/>
    <cellStyle name="常规 2 3 3 3 2" xfId="782"/>
    <cellStyle name="常规 2 3 3 4" xfId="783"/>
    <cellStyle name="常规 2 3 4" xfId="452"/>
    <cellStyle name="常规 2 3 4 2" xfId="477"/>
    <cellStyle name="常规 2 3 5" xfId="784"/>
    <cellStyle name="常规 2 3 5 2" xfId="785"/>
    <cellStyle name="常规 2 3 6" xfId="409"/>
    <cellStyle name="常规 2 4" xfId="786"/>
    <cellStyle name="常规 2 4 2" xfId="787"/>
    <cellStyle name="常规 2 4 2 2" xfId="788"/>
    <cellStyle name="常规 2 4 2 2 2" xfId="789"/>
    <cellStyle name="常规 2 4 2 3" xfId="790"/>
    <cellStyle name="常规 2 4 2 3 2" xfId="792"/>
    <cellStyle name="常规 2 4 2 4" xfId="793"/>
    <cellStyle name="常规 2 4 3" xfId="794"/>
    <cellStyle name="常规 2 4 3 2" xfId="795"/>
    <cellStyle name="常规 2 4 4" xfId="796"/>
    <cellStyle name="常规 2 4 4 2" xfId="797"/>
    <cellStyle name="常规 2 4 5" xfId="798"/>
    <cellStyle name="常规 2 5" xfId="799"/>
    <cellStyle name="常规 2 5 2" xfId="800"/>
    <cellStyle name="常规 2 5 2 2" xfId="801"/>
    <cellStyle name="常规 2 5 2 2 2" xfId="803"/>
    <cellStyle name="常规 2 5 2 3" xfId="804"/>
    <cellStyle name="常规 2 5 3" xfId="807"/>
    <cellStyle name="常规 2 5 3 2" xfId="808"/>
    <cellStyle name="常规 2 5 4" xfId="809"/>
    <cellStyle name="常规 2 5 4 2" xfId="810"/>
    <cellStyle name="常规 2 5 5" xfId="811"/>
    <cellStyle name="常规 2 6" xfId="812"/>
    <cellStyle name="常规 2 6 2" xfId="813"/>
    <cellStyle name="常规 2 6 2 2" xfId="814"/>
    <cellStyle name="常规 2 6 2 2 2" xfId="815"/>
    <cellStyle name="常规 2 6 3" xfId="816"/>
    <cellStyle name="常规 2 6 3 2" xfId="817"/>
    <cellStyle name="常规 2 6 4" xfId="818"/>
    <cellStyle name="常规 2 6 4 2" xfId="819"/>
    <cellStyle name="常规 2 7" xfId="605"/>
    <cellStyle name="常规 2 7 2" xfId="81"/>
    <cellStyle name="常规 2 7 3" xfId="820"/>
    <cellStyle name="常规 2 7 3 2" xfId="821"/>
    <cellStyle name="常规 2 8" xfId="607"/>
    <cellStyle name="常规 2 8 2" xfId="822"/>
    <cellStyle name="常规 2 9" xfId="824"/>
    <cellStyle name="常规 2 9 2" xfId="826"/>
    <cellStyle name="常规 2 9 2 2" xfId="828"/>
    <cellStyle name="常规 2 9 3" xfId="830"/>
    <cellStyle name="常规 2 9 3 2" xfId="832"/>
    <cellStyle name="常规 2 9 4" xfId="833"/>
    <cellStyle name="常规 20" xfId="196"/>
    <cellStyle name="常规 21" xfId="713"/>
    <cellStyle name="常规 22" xfId="717"/>
    <cellStyle name="常规 23" xfId="724"/>
    <cellStyle name="常规 24" xfId="732"/>
    <cellStyle name="常规 25" xfId="836"/>
    <cellStyle name="常规 25 2" xfId="838"/>
    <cellStyle name="常规 26" xfId="839"/>
    <cellStyle name="常规 26 2" xfId="15"/>
    <cellStyle name="常规 27" xfId="840"/>
    <cellStyle name="常规 28" xfId="675"/>
    <cellStyle name="常规 29" xfId="841"/>
    <cellStyle name="常规 3" xfId="842"/>
    <cellStyle name="常规 3 2" xfId="844"/>
    <cellStyle name="常规 3 2 2" xfId="846"/>
    <cellStyle name="常规 3 2 2 2" xfId="847"/>
    <cellStyle name="常规 3 2 3" xfId="84"/>
    <cellStyle name="常规 3 2 3 2" xfId="13"/>
    <cellStyle name="常规 3 2 4" xfId="848"/>
    <cellStyle name="常规 3 2 4 2" xfId="849"/>
    <cellStyle name="常规 3 2 5" xfId="117"/>
    <cellStyle name="常规 3 3" xfId="850"/>
    <cellStyle name="常规 3 3 2" xfId="851"/>
    <cellStyle name="常规 3 3 2 2" xfId="852"/>
    <cellStyle name="常规 3 3 2 2 2" xfId="853"/>
    <cellStyle name="常规 3 3 2 3" xfId="854"/>
    <cellStyle name="常规 3 3 3" xfId="855"/>
    <cellStyle name="常规 3 3 3 2" xfId="856"/>
    <cellStyle name="常规 3 3 4" xfId="857"/>
    <cellStyle name="常规 3 3 4 2" xfId="858"/>
    <cellStyle name="常规 3 3 5" xfId="120"/>
    <cellStyle name="常规 3 3 5 2" xfId="123"/>
    <cellStyle name="常规 3 3 6" xfId="125"/>
    <cellStyle name="常规 3 4" xfId="859"/>
    <cellStyle name="常规 3 4 2" xfId="860"/>
    <cellStyle name="常规 3 4 2 2" xfId="861"/>
    <cellStyle name="常规 3 4 3" xfId="11"/>
    <cellStyle name="常规 3 5" xfId="862"/>
    <cellStyle name="常规 3 5 2" xfId="863"/>
    <cellStyle name="常规 3 6" xfId="864"/>
    <cellStyle name="常规 3 6 2" xfId="865"/>
    <cellStyle name="常规 3 7" xfId="866"/>
    <cellStyle name="常规 3 8" xfId="867"/>
    <cellStyle name="常规 3_Book1" xfId="868"/>
    <cellStyle name="常规 30" xfId="837"/>
    <cellStyle name="常规 4" xfId="869"/>
    <cellStyle name="常规 4 2" xfId="871"/>
    <cellStyle name="常规 4 2 2" xfId="872"/>
    <cellStyle name="常规 4 2 2 2" xfId="874"/>
    <cellStyle name="常规 4 2 2 2 2" xfId="876"/>
    <cellStyle name="常规 4 2 2 3" xfId="34"/>
    <cellStyle name="常规 4 2 3" xfId="878"/>
    <cellStyle name="常规 4 2 3 2" xfId="880"/>
    <cellStyle name="常规 4 2 4" xfId="882"/>
    <cellStyle name="常规 4 2 4 2" xfId="884"/>
    <cellStyle name="常规 4 2 5" xfId="889"/>
    <cellStyle name="常规 4 3" xfId="891"/>
    <cellStyle name="常规 4 3 2" xfId="892"/>
    <cellStyle name="常规 4 3 2 2" xfId="894"/>
    <cellStyle name="常规 4 3 2 2 2" xfId="896"/>
    <cellStyle name="常规 4 3 2 3" xfId="897"/>
    <cellStyle name="常规 4 3 3" xfId="898"/>
    <cellStyle name="常规 4 3 3 2" xfId="900"/>
    <cellStyle name="常规 4 3 4" xfId="901"/>
    <cellStyle name="常规 4 3 4 2" xfId="902"/>
    <cellStyle name="常规 4 3 5" xfId="903"/>
    <cellStyle name="常规 4 4" xfId="873"/>
    <cellStyle name="常规 4 5" xfId="879"/>
    <cellStyle name="常规 4 6" xfId="883"/>
    <cellStyle name="常规 4 6 2" xfId="885"/>
    <cellStyle name="常规 4 7" xfId="890"/>
    <cellStyle name="常规 428" xfId="904"/>
    <cellStyle name="常规 429" xfId="907"/>
    <cellStyle name="常规 430" xfId="910"/>
    <cellStyle name="常规 431" xfId="911"/>
    <cellStyle name="常规 432" xfId="912"/>
    <cellStyle name="常规 433" xfId="905"/>
    <cellStyle name="常规 434" xfId="908"/>
    <cellStyle name="常规 435" xfId="914"/>
    <cellStyle name="常规 436" xfId="917"/>
    <cellStyle name="常规 439" xfId="886"/>
    <cellStyle name="常规 440" xfId="915"/>
    <cellStyle name="常规 441" xfId="918"/>
    <cellStyle name="常规 442" xfId="920"/>
    <cellStyle name="常规 443" xfId="923"/>
    <cellStyle name="常规 444" xfId="887"/>
    <cellStyle name="常规 448" xfId="925"/>
    <cellStyle name="常规 449" xfId="926"/>
    <cellStyle name="常规 450" xfId="927"/>
    <cellStyle name="常规 451" xfId="928"/>
    <cellStyle name="常规 452" xfId="929"/>
    <cellStyle name="常规 5" xfId="179"/>
    <cellStyle name="常规 5 2" xfId="930"/>
    <cellStyle name="常规 5 2 2" xfId="931"/>
    <cellStyle name="常规 5 2 2 2" xfId="932"/>
    <cellStyle name="常规 5 2 3" xfId="933"/>
    <cellStyle name="常规 5 2 3 2" xfId="934"/>
    <cellStyle name="常规 5 2 4" xfId="935"/>
    <cellStyle name="常规 5 3" xfId="936"/>
    <cellStyle name="常规 5 3 2" xfId="937"/>
    <cellStyle name="常规 5 4" xfId="893"/>
    <cellStyle name="常规 5 4 2" xfId="895"/>
    <cellStyle name="常规 5 42" xfId="727"/>
    <cellStyle name="常规 5 42 2" xfId="729"/>
    <cellStyle name="常规 5 5" xfId="899"/>
    <cellStyle name="常规 6" xfId="938"/>
    <cellStyle name="常规 6 2" xfId="939"/>
    <cellStyle name="常规 6 2 2" xfId="940"/>
    <cellStyle name="常规 6 3" xfId="941"/>
    <cellStyle name="常规 6 3 2" xfId="942"/>
    <cellStyle name="常规 6 3 2 2" xfId="943"/>
    <cellStyle name="常规 6 3 3" xfId="944"/>
    <cellStyle name="常规 6 4" xfId="875"/>
    <cellStyle name="常规 6 4 2" xfId="877"/>
    <cellStyle name="常规 6 5" xfId="33"/>
    <cellStyle name="常规 7" xfId="945"/>
    <cellStyle name="常规 7 2" xfId="946"/>
    <cellStyle name="常规 7 2 2" xfId="947"/>
    <cellStyle name="常规 7 3" xfId="948"/>
    <cellStyle name="常规 7 3 2" xfId="949"/>
    <cellStyle name="常规 7 4" xfId="881"/>
    <cellStyle name="常规 8" xfId="950"/>
    <cellStyle name="常规 8 2" xfId="921"/>
    <cellStyle name="常规 8 3" xfId="924"/>
    <cellStyle name="常规 8 4" xfId="888"/>
    <cellStyle name="常规 9" xfId="951"/>
    <cellStyle name="常规 9 2" xfId="137"/>
    <cellStyle name="常规 9 2 2" xfId="952"/>
    <cellStyle name="常规 9 2 2 2" xfId="954"/>
    <cellStyle name="常规 9 2 3" xfId="955"/>
    <cellStyle name="常规 9 3" xfId="957"/>
    <cellStyle name="常规 9 3 2" xfId="958"/>
    <cellStyle name="常规 9 4" xfId="959"/>
    <cellStyle name="常规 9 5" xfId="960"/>
    <cellStyle name="常规 94" xfId="961"/>
    <cellStyle name="常规 95" xfId="962"/>
    <cellStyle name="常规_2007年云南省向人大报送政府收支预算表格式编制过程表" xfId="963"/>
    <cellStyle name="常规_2007年云南省向人大报送政府收支预算表格式编制过程表 2" xfId="964"/>
    <cellStyle name="常规_2007年云南省向人大报送政府收支预算表格式编制过程表 2 2" xfId="965"/>
    <cellStyle name="常规_2007年云南省向人大报送政府收支预算表格式编制过程表 2 2 2" xfId="967"/>
    <cellStyle name="常规_2007年云南省向人大报送政府收支预算表格式编制过程表 3" xfId="1280"/>
    <cellStyle name="常规_exceltmp1" xfId="971"/>
    <cellStyle name="超级链接" xfId="102"/>
    <cellStyle name="超级链接 2" xfId="90"/>
    <cellStyle name="超级链接 2 2" xfId="974"/>
    <cellStyle name="超级链接 3" xfId="975"/>
    <cellStyle name="超链接 2" xfId="976"/>
    <cellStyle name="超链接 2 2" xfId="977"/>
    <cellStyle name="超链接 2 2 2" xfId="978"/>
    <cellStyle name="超链接 3" xfId="979"/>
    <cellStyle name="超链接 3 2" xfId="980"/>
    <cellStyle name="超链接 4" xfId="981"/>
    <cellStyle name="超链接 4 2" xfId="982"/>
    <cellStyle name="分级显示行_1_Book1" xfId="983"/>
    <cellStyle name="分级显示列_1_Book1" xfId="401"/>
    <cellStyle name="好 2" xfId="984"/>
    <cellStyle name="好 2 2" xfId="985"/>
    <cellStyle name="好 2 2 2" xfId="986"/>
    <cellStyle name="好 2 3" xfId="149"/>
    <cellStyle name="好 2 4" xfId="153"/>
    <cellStyle name="好 3" xfId="987"/>
    <cellStyle name="好 3 2" xfId="988"/>
    <cellStyle name="好 3 2 2" xfId="8"/>
    <cellStyle name="好 3 3" xfId="155"/>
    <cellStyle name="好 3 4" xfId="164"/>
    <cellStyle name="好 4" xfId="989"/>
    <cellStyle name="好 4 2" xfId="703"/>
    <cellStyle name="好 4 2 2" xfId="705"/>
    <cellStyle name="好 4 3" xfId="707"/>
    <cellStyle name="好 4 4" xfId="710"/>
    <cellStyle name="好 5" xfId="540"/>
    <cellStyle name="好 5 2" xfId="531"/>
    <cellStyle name="好 5 3" xfId="990"/>
    <cellStyle name="好 6" xfId="542"/>
    <cellStyle name="好 7" xfId="171"/>
    <cellStyle name="好 8" xfId="991"/>
    <cellStyle name="好_0502通海县" xfId="992"/>
    <cellStyle name="好_0502通海县 2" xfId="993"/>
    <cellStyle name="好_0502通海县 2 2" xfId="994"/>
    <cellStyle name="好_0502通海县 3" xfId="995"/>
    <cellStyle name="好_0605石屏" xfId="996"/>
    <cellStyle name="好_0605石屏 2" xfId="997"/>
    <cellStyle name="好_0605石屏 2 2" xfId="998"/>
    <cellStyle name="好_0605石屏 3" xfId="999"/>
    <cellStyle name="好_0605石屏县" xfId="1000"/>
    <cellStyle name="好_0605石屏县 2" xfId="1001"/>
    <cellStyle name="好_0605石屏县 2 2" xfId="21"/>
    <cellStyle name="好_0605石屏县 3" xfId="1002"/>
    <cellStyle name="好_1110洱源" xfId="1003"/>
    <cellStyle name="好_1110洱源 2" xfId="1004"/>
    <cellStyle name="好_1110洱源 2 2" xfId="1006"/>
    <cellStyle name="好_1110洱源 3" xfId="1007"/>
    <cellStyle name="好_11大理" xfId="1009"/>
    <cellStyle name="好_11大理 2" xfId="1010"/>
    <cellStyle name="好_11大理 2 2" xfId="1011"/>
    <cellStyle name="好_11大理 3" xfId="1012"/>
    <cellStyle name="好_2007年地州资金往来对账表" xfId="1013"/>
    <cellStyle name="好_2007年地州资金往来对账表 2" xfId="1014"/>
    <cellStyle name="好_2007年地州资金往来对账表 2 2" xfId="1015"/>
    <cellStyle name="好_2007年地州资金往来对账表 3" xfId="1016"/>
    <cellStyle name="好_2008年地州对账表(国库资金）" xfId="56"/>
    <cellStyle name="好_2008年地州对账表(国库资金） 2" xfId="834"/>
    <cellStyle name="好_2008年地州对账表(国库资金） 2 2" xfId="1017"/>
    <cellStyle name="好_2008年地州对账表(国库资金） 3" xfId="1019"/>
    <cellStyle name="好_Book1" xfId="1020"/>
    <cellStyle name="好_Book1 2" xfId="1021"/>
    <cellStyle name="好_M01-1" xfId="1022"/>
    <cellStyle name="好_M01-1 2" xfId="1023"/>
    <cellStyle name="好_M01-1 2 2" xfId="1024"/>
    <cellStyle name="好_M01-1 3" xfId="304"/>
    <cellStyle name="后继超级链接" xfId="1025"/>
    <cellStyle name="后继超级链接 2" xfId="1026"/>
    <cellStyle name="后继超级链接 2 2" xfId="1027"/>
    <cellStyle name="后继超级链接 3" xfId="1028"/>
    <cellStyle name="汇总 2" xfId="379"/>
    <cellStyle name="汇总 2 2" xfId="381"/>
    <cellStyle name="汇总 2 2 2" xfId="1029"/>
    <cellStyle name="汇总 2 2 2 2" xfId="1030"/>
    <cellStyle name="汇总 2 2 3" xfId="1032"/>
    <cellStyle name="汇总 2 3" xfId="1034"/>
    <cellStyle name="汇总 2 3 2" xfId="1035"/>
    <cellStyle name="汇总 2 4" xfId="1036"/>
    <cellStyle name="汇总 2 4 2" xfId="1037"/>
    <cellStyle name="汇总 2 5" xfId="1038"/>
    <cellStyle name="汇总 3" xfId="287"/>
    <cellStyle name="汇总 3 2" xfId="1039"/>
    <cellStyle name="汇总 3 2 2" xfId="1040"/>
    <cellStyle name="汇总 3 2 2 2" xfId="1041"/>
    <cellStyle name="汇总 3 2 3" xfId="1042"/>
    <cellStyle name="汇总 3 3" xfId="1044"/>
    <cellStyle name="汇总 3 3 2" xfId="1045"/>
    <cellStyle name="汇总 3 4" xfId="1046"/>
    <cellStyle name="汇总 3 4 2" xfId="1047"/>
    <cellStyle name="汇总 3 5" xfId="1048"/>
    <cellStyle name="汇总 4" xfId="383"/>
    <cellStyle name="汇总 4 2" xfId="1049"/>
    <cellStyle name="汇总 4 2 2" xfId="1050"/>
    <cellStyle name="汇总 4 2 2 2" xfId="1051"/>
    <cellStyle name="汇总 4 2 3" xfId="1052"/>
    <cellStyle name="汇总 4 3" xfId="1054"/>
    <cellStyle name="汇总 4 3 2" xfId="1055"/>
    <cellStyle name="汇总 4 4" xfId="1056"/>
    <cellStyle name="汇总 4 4 2" xfId="1057"/>
    <cellStyle name="汇总 4 5" xfId="1058"/>
    <cellStyle name="汇总 5" xfId="386"/>
    <cellStyle name="汇总 5 2" xfId="1059"/>
    <cellStyle name="汇总 5 2 2" xfId="1060"/>
    <cellStyle name="汇总 5 3" xfId="1061"/>
    <cellStyle name="汇总 5 3 2" xfId="1062"/>
    <cellStyle name="汇总 5 4" xfId="1063"/>
    <cellStyle name="汇总 6" xfId="5"/>
    <cellStyle name="汇总 6 2" xfId="690"/>
    <cellStyle name="汇总 7" xfId="1065"/>
    <cellStyle name="汇总 7 2" xfId="1066"/>
    <cellStyle name="汇总 8" xfId="1031"/>
    <cellStyle name="汇总 8 2" xfId="1067"/>
    <cellStyle name="计算 2" xfId="1068"/>
    <cellStyle name="计算 2 2" xfId="1069"/>
    <cellStyle name="计算 2 2 2" xfId="1070"/>
    <cellStyle name="计算 2 3" xfId="966"/>
    <cellStyle name="计算 2 4" xfId="969"/>
    <cellStyle name="计算 3" xfId="1071"/>
    <cellStyle name="计算 3 2" xfId="1072"/>
    <cellStyle name="计算 3 2 2" xfId="1073"/>
    <cellStyle name="计算 3 3" xfId="970"/>
    <cellStyle name="计算 3 4" xfId="1074"/>
    <cellStyle name="计算 4" xfId="972"/>
    <cellStyle name="计算 4 2" xfId="1075"/>
    <cellStyle name="计算 4 2 2" xfId="1076"/>
    <cellStyle name="计算 4 3" xfId="1077"/>
    <cellStyle name="计算 4 4" xfId="1078"/>
    <cellStyle name="计算 5" xfId="1079"/>
    <cellStyle name="计算 5 2" xfId="1080"/>
    <cellStyle name="计算 5 3" xfId="1081"/>
    <cellStyle name="计算 6" xfId="1082"/>
    <cellStyle name="计算 7" xfId="1083"/>
    <cellStyle name="计算 8" xfId="1084"/>
    <cellStyle name="检查单元格 2" xfId="1085"/>
    <cellStyle name="检查单元格 2 2" xfId="1086"/>
    <cellStyle name="检查单元格 2 2 2" xfId="714"/>
    <cellStyle name="检查单元格 2 3" xfId="1087"/>
    <cellStyle name="检查单元格 2 4" xfId="1088"/>
    <cellStyle name="检查单元格 3" xfId="1089"/>
    <cellStyle name="检查单元格 3 2" xfId="1090"/>
    <cellStyle name="检查单元格 3 2 2" xfId="1091"/>
    <cellStyle name="检查单元格 3 3" xfId="1092"/>
    <cellStyle name="检查单元格 3 4" xfId="1093"/>
    <cellStyle name="检查单元格 4" xfId="1094"/>
    <cellStyle name="检查单元格 4 2" xfId="1095"/>
    <cellStyle name="检查单元格 4 2 2" xfId="1096"/>
    <cellStyle name="检查单元格 4 3" xfId="1097"/>
    <cellStyle name="检查单元格 4 4" xfId="1098"/>
    <cellStyle name="检查单元格 5" xfId="1099"/>
    <cellStyle name="检查单元格 5 2" xfId="1100"/>
    <cellStyle name="检查单元格 5 3" xfId="1101"/>
    <cellStyle name="检查单元格 6" xfId="802"/>
    <cellStyle name="检查单元格 7" xfId="805"/>
    <cellStyle name="检查单元格 8" xfId="1102"/>
    <cellStyle name="解释性文本 2" xfId="1103"/>
    <cellStyle name="解释性文本 2 2" xfId="1104"/>
    <cellStyle name="解释性文本 2 2 2" xfId="1105"/>
    <cellStyle name="解释性文本 2 3" xfId="1106"/>
    <cellStyle name="解释性文本 2 4" xfId="1107"/>
    <cellStyle name="解释性文本 3" xfId="1108"/>
    <cellStyle name="解释性文本 3 2" xfId="1109"/>
    <cellStyle name="解释性文本 3 2 2" xfId="1110"/>
    <cellStyle name="解释性文本 3 3" xfId="1111"/>
    <cellStyle name="解释性文本 3 4" xfId="1112"/>
    <cellStyle name="解释性文本 4" xfId="1113"/>
    <cellStyle name="解释性文本 4 2" xfId="1114"/>
    <cellStyle name="解释性文本 4 2 2" xfId="1115"/>
    <cellStyle name="解释性文本 4 3" xfId="1005"/>
    <cellStyle name="解释性文本 4 4" xfId="1008"/>
    <cellStyle name="解释性文本 5" xfId="629"/>
    <cellStyle name="解释性文本 5 2" xfId="631"/>
    <cellStyle name="解释性文本 5 3" xfId="634"/>
    <cellStyle name="解释性文本 6" xfId="637"/>
    <cellStyle name="解释性文本 7" xfId="643"/>
    <cellStyle name="借出原因" xfId="1116"/>
    <cellStyle name="借出原因 2" xfId="1117"/>
    <cellStyle name="借出原因 2 2" xfId="1118"/>
    <cellStyle name="借出原因 2 2 2" xfId="1119"/>
    <cellStyle name="借出原因 2 3" xfId="1120"/>
    <cellStyle name="借出原因 3" xfId="1121"/>
    <cellStyle name="借出原因 3 2" xfId="1122"/>
    <cellStyle name="借出原因 4" xfId="1123"/>
    <cellStyle name="警告文本 2" xfId="1124"/>
    <cellStyle name="警告文本 2 2" xfId="1125"/>
    <cellStyle name="警告文本 2 2 2" xfId="1033"/>
    <cellStyle name="警告文本 2 3" xfId="1126"/>
    <cellStyle name="警告文本 2 4" xfId="1127"/>
    <cellStyle name="警告文本 3" xfId="1128"/>
    <cellStyle name="警告文本 3 2" xfId="1129"/>
    <cellStyle name="警告文本 3 2 2" xfId="1043"/>
    <cellStyle name="警告文本 3 3" xfId="1130"/>
    <cellStyle name="警告文本 3 4" xfId="1131"/>
    <cellStyle name="警告文本 4" xfId="1132"/>
    <cellStyle name="警告文本 4 2" xfId="1133"/>
    <cellStyle name="警告文本 4 2 2" xfId="1053"/>
    <cellStyle name="警告文本 4 3" xfId="1134"/>
    <cellStyle name="警告文本 4 4" xfId="1135"/>
    <cellStyle name="警告文本 5" xfId="1136"/>
    <cellStyle name="警告文本 5 2" xfId="1137"/>
    <cellStyle name="警告文本 5 3" xfId="1138"/>
    <cellStyle name="警告文本 6" xfId="1139"/>
    <cellStyle name="警告文本 7" xfId="1140"/>
    <cellStyle name="链接单元格 2" xfId="913"/>
    <cellStyle name="链接单元格 2 2" xfId="1141"/>
    <cellStyle name="链接单元格 2 2 2" xfId="1142"/>
    <cellStyle name="链接单元格 2 3" xfId="1143"/>
    <cellStyle name="链接单元格 2 4" xfId="1144"/>
    <cellStyle name="链接单元格 3" xfId="906"/>
    <cellStyle name="链接单元格 3 2" xfId="1145"/>
    <cellStyle name="链接单元格 3 2 2" xfId="701"/>
    <cellStyle name="链接单元格 3 3" xfId="1146"/>
    <cellStyle name="链接单元格 3 4" xfId="1147"/>
    <cellStyle name="链接单元格 4" xfId="909"/>
    <cellStyle name="链接单元格 4 2" xfId="1148"/>
    <cellStyle name="链接单元格 4 2 2" xfId="1149"/>
    <cellStyle name="链接单元格 4 3" xfId="1150"/>
    <cellStyle name="链接单元格 4 4" xfId="1151"/>
    <cellStyle name="链接单元格 5" xfId="916"/>
    <cellStyle name="链接单元格 5 2" xfId="1152"/>
    <cellStyle name="链接单元格 5 3" xfId="1153"/>
    <cellStyle name="链接单元格 6" xfId="919"/>
    <cellStyle name="链接单元格 7" xfId="922"/>
    <cellStyle name="普通_97-917" xfId="1154"/>
    <cellStyle name="千分位[0]_laroux" xfId="1155"/>
    <cellStyle name="千分位_97-917" xfId="1064"/>
    <cellStyle name="千位[0]_ 方正PC" xfId="973"/>
    <cellStyle name="千位_ 方正PC" xfId="1157"/>
    <cellStyle name="千位分隔" xfId="16" builtinId="3"/>
    <cellStyle name="千位分隔 11" xfId="1158"/>
    <cellStyle name="千位分隔 11 2" xfId="1159"/>
    <cellStyle name="千位分隔 2" xfId="1160"/>
    <cellStyle name="千位分隔 2 2" xfId="480"/>
    <cellStyle name="千位分隔 2 2 2" xfId="1161"/>
    <cellStyle name="千位分隔 2 3" xfId="1162"/>
    <cellStyle name="千位分隔 2 3 2" xfId="429"/>
    <cellStyle name="千位分隔 2 4" xfId="416"/>
    <cellStyle name="千位分隔 2 4 2" xfId="418"/>
    <cellStyle name="千位分隔 3" xfId="558"/>
    <cellStyle name="千位分隔 3 2" xfId="560"/>
    <cellStyle name="千位分隔 3 2 2" xfId="562"/>
    <cellStyle name="千位分隔 3 3" xfId="564"/>
    <cellStyle name="千位分隔 4" xfId="567"/>
    <cellStyle name="千位分隔 4 2" xfId="569"/>
    <cellStyle name="千位分隔 4 6" xfId="1163"/>
    <cellStyle name="千位分隔 4 6 2" xfId="1164"/>
    <cellStyle name="千位分隔 5" xfId="574"/>
    <cellStyle name="千位分隔 5 2" xfId="576"/>
    <cellStyle name="千位分隔 6" xfId="581"/>
    <cellStyle name="千位分隔 6 2" xfId="583"/>
    <cellStyle name="千位分隔 7" xfId="586"/>
    <cellStyle name="千位分隔 7 2" xfId="1165"/>
    <cellStyle name="千位分隔 8" xfId="588"/>
    <cellStyle name="千位分隔 8 2" xfId="1166"/>
    <cellStyle name="千位分隔 9" xfId="1167"/>
    <cellStyle name="强调 1" xfId="1168"/>
    <cellStyle name="强调 1 2" xfId="1169"/>
    <cellStyle name="强调 2" xfId="1170"/>
    <cellStyle name="强调 2 2" xfId="332"/>
    <cellStyle name="强调 3" xfId="1171"/>
    <cellStyle name="强调 3 2" xfId="1172"/>
    <cellStyle name="强调文字颜色 1 2" xfId="761"/>
    <cellStyle name="强调文字颜色 1 2 2" xfId="1173"/>
    <cellStyle name="强调文字颜色 1 2 2 2" xfId="1174"/>
    <cellStyle name="强调文字颜色 1 2 3" xfId="1175"/>
    <cellStyle name="强调文字颜色 1 3" xfId="1176"/>
    <cellStyle name="强调文字颜色 1 3 2" xfId="1177"/>
    <cellStyle name="强调文字颜色 2 2" xfId="1178"/>
    <cellStyle name="强调文字颜色 2 2 2" xfId="216"/>
    <cellStyle name="强调文字颜色 2 2 2 2" xfId="110"/>
    <cellStyle name="强调文字颜色 2 2 3" xfId="1179"/>
    <cellStyle name="强调文字颜色 2 3" xfId="1180"/>
    <cellStyle name="强调文字颜色 2 3 2" xfId="3"/>
    <cellStyle name="强调文字颜色 3 2" xfId="1181"/>
    <cellStyle name="强调文字颜色 3 2 2" xfId="1182"/>
    <cellStyle name="强调文字颜色 3 2 2 2" xfId="1183"/>
    <cellStyle name="强调文字颜色 3 2 3" xfId="1184"/>
    <cellStyle name="强调文字颜色 3 3" xfId="740"/>
    <cellStyle name="强调文字颜色 3 3 2" xfId="742"/>
    <cellStyle name="强调文字颜色 4 2" xfId="1185"/>
    <cellStyle name="强调文字颜色 4 2 2" xfId="1186"/>
    <cellStyle name="强调文字颜色 4 2 2 2" xfId="1187"/>
    <cellStyle name="强调文字颜色 4 2 3" xfId="1188"/>
    <cellStyle name="强调文字颜色 4 3" xfId="1189"/>
    <cellStyle name="强调文字颜色 4 3 2" xfId="1190"/>
    <cellStyle name="强调文字颜色 5 2" xfId="1191"/>
    <cellStyle name="强调文字颜色 5 2 2" xfId="412"/>
    <cellStyle name="强调文字颜色 5 2 2 2" xfId="252"/>
    <cellStyle name="强调文字颜色 5 2 3" xfId="209"/>
    <cellStyle name="强调文字颜色 5 3" xfId="1192"/>
    <cellStyle name="强调文字颜色 5 3 2" xfId="1193"/>
    <cellStyle name="强调文字颜色 6 2" xfId="1194"/>
    <cellStyle name="强调文字颜色 6 2 2" xfId="1195"/>
    <cellStyle name="强调文字颜色 6 2 2 2" xfId="1196"/>
    <cellStyle name="强调文字颜色 6 2 3" xfId="1197"/>
    <cellStyle name="强调文字颜色 6 3" xfId="1198"/>
    <cellStyle name="强调文字颜色 6 3 2" xfId="1199"/>
    <cellStyle name="日期" xfId="18"/>
    <cellStyle name="日期 2" xfId="1200"/>
    <cellStyle name="日期 2 2" xfId="1201"/>
    <cellStyle name="日期 2 2 2" xfId="1202"/>
    <cellStyle name="日期 2 3" xfId="1203"/>
    <cellStyle name="日期 3" xfId="1204"/>
    <cellStyle name="日期 3 2" xfId="1205"/>
    <cellStyle name="日期 4" xfId="1206"/>
    <cellStyle name="商品名称" xfId="1207"/>
    <cellStyle name="商品名称 2" xfId="1208"/>
    <cellStyle name="商品名称 2 2" xfId="1209"/>
    <cellStyle name="商品名称 2 2 2" xfId="1210"/>
    <cellStyle name="商品名称 2 3" xfId="1018"/>
    <cellStyle name="商品名称 3" xfId="1211"/>
    <cellStyle name="商品名称 3 2" xfId="1212"/>
    <cellStyle name="商品名称 4" xfId="340"/>
    <cellStyle name="适中 2" xfId="1213"/>
    <cellStyle name="适中 2 2" xfId="157"/>
    <cellStyle name="适中 2 2 2" xfId="162"/>
    <cellStyle name="适中 2 3" xfId="1214"/>
    <cellStyle name="适中 2 4" xfId="1215"/>
    <cellStyle name="适中 3" xfId="678"/>
    <cellStyle name="适中 3 2" xfId="1216"/>
    <cellStyle name="适中 3 2 2" xfId="1217"/>
    <cellStyle name="适中 3 3" xfId="1218"/>
    <cellStyle name="适中 3 4" xfId="1219"/>
    <cellStyle name="适中 4" xfId="1220"/>
    <cellStyle name="适中 4 2" xfId="1221"/>
    <cellStyle name="适中 4 2 2" xfId="1222"/>
    <cellStyle name="适中 4 3" xfId="1223"/>
    <cellStyle name="适中 4 4" xfId="1224"/>
    <cellStyle name="适中 5" xfId="1225"/>
    <cellStyle name="适中 5 2" xfId="1226"/>
    <cellStyle name="适中 5 3" xfId="1227"/>
    <cellStyle name="适中 6" xfId="1228"/>
    <cellStyle name="适中 7" xfId="1229"/>
    <cellStyle name="适中 8" xfId="1230"/>
    <cellStyle name="输出 2" xfId="1231"/>
    <cellStyle name="输出 2 2" xfId="1232"/>
    <cellStyle name="输出 2 2 2" xfId="791"/>
    <cellStyle name="输出 2 3" xfId="1233"/>
    <cellStyle name="输出 2 4" xfId="1234"/>
    <cellStyle name="输出 3" xfId="1235"/>
    <cellStyle name="输出 3 2" xfId="1236"/>
    <cellStyle name="输出 3 2 2" xfId="806"/>
    <cellStyle name="输出 3 3" xfId="1237"/>
    <cellStyle name="输出 3 4" xfId="167"/>
    <cellStyle name="输出 4" xfId="1238"/>
    <cellStyle name="输出 4 2" xfId="843"/>
    <cellStyle name="输出 4 2 2" xfId="845"/>
    <cellStyle name="输出 4 3" xfId="870"/>
    <cellStyle name="输出 4 4" xfId="178"/>
    <cellStyle name="输出 5" xfId="1239"/>
    <cellStyle name="输出 5 2" xfId="1240"/>
    <cellStyle name="输出 5 3" xfId="1241"/>
    <cellStyle name="输出 6" xfId="1242"/>
    <cellStyle name="输出 7" xfId="1243"/>
    <cellStyle name="输出 8" xfId="1244"/>
    <cellStyle name="输入 2" xfId="608"/>
    <cellStyle name="输入 2 2" xfId="823"/>
    <cellStyle name="输入 2 2 2" xfId="1245"/>
    <cellStyle name="输入 2 3" xfId="1246"/>
    <cellStyle name="输入 2 4" xfId="254"/>
    <cellStyle name="输入 3" xfId="825"/>
    <cellStyle name="输入 3 2" xfId="827"/>
    <cellStyle name="输入 3 2 2" xfId="829"/>
    <cellStyle name="输入 3 3" xfId="831"/>
    <cellStyle name="输入 3 4" xfId="835"/>
    <cellStyle name="输入 4" xfId="1247"/>
    <cellStyle name="输入 4 2" xfId="1248"/>
    <cellStyle name="输入 4 2 2" xfId="1249"/>
    <cellStyle name="输入 4 3" xfId="1250"/>
    <cellStyle name="输入 4 4" xfId="1251"/>
    <cellStyle name="输入 5" xfId="1252"/>
    <cellStyle name="输入 5 2" xfId="1253"/>
    <cellStyle name="输入 5 3" xfId="1254"/>
    <cellStyle name="输入 6" xfId="1255"/>
    <cellStyle name="输入 7" xfId="1256"/>
    <cellStyle name="输入 8" xfId="1156"/>
    <cellStyle name="数量" xfId="1257"/>
    <cellStyle name="数量 2" xfId="1258"/>
    <cellStyle name="数量 2 2" xfId="1259"/>
    <cellStyle name="数量 2 2 2" xfId="556"/>
    <cellStyle name="数量 2 3" xfId="1260"/>
    <cellStyle name="数量 3" xfId="433"/>
    <cellStyle name="数量 3 2" xfId="1261"/>
    <cellStyle name="数量 4" xfId="968"/>
    <cellStyle name="未定义" xfId="1262"/>
    <cellStyle name="样式 1" xfId="1263"/>
    <cellStyle name="昗弨_Pacific Region P&amp;L" xfId="683"/>
    <cellStyle name="寘嬫愗傝 [0.00]_Region Orders (2)" xfId="1264"/>
    <cellStyle name="寘嬫愗傝_Region Orders (2)" xfId="1265"/>
    <cellStyle name="注释 2" xfId="183"/>
    <cellStyle name="注释 2 2" xfId="1266"/>
    <cellStyle name="注释 2 2 2" xfId="1267"/>
    <cellStyle name="注释 2 3" xfId="1268"/>
    <cellStyle name="注释 2 4" xfId="1269"/>
    <cellStyle name="注释 3" xfId="1270"/>
    <cellStyle name="注释 3 2" xfId="1271"/>
    <cellStyle name="注释 3 2 2" xfId="1272"/>
    <cellStyle name="注释 3 3" xfId="1273"/>
    <cellStyle name="注释 3 4" xfId="1274"/>
    <cellStyle name="注释 4" xfId="1275"/>
    <cellStyle name="注释 4 2" xfId="718"/>
    <cellStyle name="注释 4 2 2" xfId="720"/>
    <cellStyle name="注释 4 3" xfId="725"/>
    <cellStyle name="注释 4 4" xfId="733"/>
    <cellStyle name="注释 5" xfId="1276"/>
    <cellStyle name="注释 5 2" xfId="1277"/>
    <cellStyle name="注释 5 3" xfId="1278"/>
    <cellStyle name="注释 6" xfId="1279"/>
    <cellStyle name="注释 7" xfId="953"/>
    <cellStyle name="注释 8" xfId="956"/>
  </cellStyles>
  <dxfs count="102">
    <dxf>
      <font>
        <b/>
        <i val="0"/>
        <condense val="0"/>
        <extend val="0"/>
      </font>
    </dxf>
    <dxf>
      <font>
        <b/>
        <i val="0"/>
      </font>
    </dxf>
    <dxf>
      <font>
        <b/>
        <i val="0"/>
      </font>
    </dxf>
    <dxf>
      <font>
        <b val="0"/>
        <color indexed="9"/>
      </font>
    </dxf>
    <dxf>
      <font>
        <b val="0"/>
        <color indexed="9"/>
      </font>
    </dxf>
    <dxf>
      <font>
        <b val="0"/>
        <color indexed="9"/>
      </font>
    </dxf>
    <dxf>
      <font>
        <b val="0"/>
        <i val="0"/>
        <color indexed="10"/>
      </font>
    </dxf>
    <dxf>
      <font>
        <b val="0"/>
        <i val="0"/>
        <color indexed="10"/>
      </font>
    </dxf>
    <dxf>
      <font>
        <b val="0"/>
        <i val="0"/>
        <color indexed="10"/>
      </font>
    </dxf>
    <dxf>
      <font>
        <b val="0"/>
        <color indexed="9"/>
      </font>
    </dxf>
    <dxf>
      <font>
        <b val="0"/>
        <color indexed="9"/>
      </font>
    </dxf>
    <dxf>
      <font>
        <b val="0"/>
        <color indexed="9"/>
      </font>
    </dxf>
    <dxf>
      <font>
        <b val="0"/>
        <i val="0"/>
        <color indexed="10"/>
      </font>
    </dxf>
    <dxf>
      <font>
        <b val="0"/>
        <color indexed="9"/>
      </font>
    </dxf>
    <dxf>
      <font>
        <b val="0"/>
        <color indexed="9"/>
      </font>
    </dxf>
    <dxf>
      <font>
        <b val="0"/>
        <color indexed="9"/>
      </font>
    </dxf>
    <dxf>
      <font>
        <b val="0"/>
        <color indexed="9"/>
      </font>
    </dxf>
    <dxf>
      <font>
        <b val="0"/>
        <i val="0"/>
        <color indexed="10"/>
      </font>
    </dxf>
    <dxf>
      <font>
        <b val="0"/>
        <color indexed="9"/>
      </font>
    </dxf>
    <dxf>
      <font>
        <b val="0"/>
        <color indexed="9"/>
      </font>
    </dxf>
    <dxf>
      <font>
        <b val="0"/>
        <color indexed="9"/>
      </font>
    </dxf>
    <dxf>
      <font>
        <color indexed="9"/>
      </font>
    </dxf>
    <dxf>
      <font>
        <color indexed="9"/>
      </font>
    </dxf>
    <dxf>
      <font>
        <color indexed="9"/>
      </font>
    </dxf>
    <dxf>
      <font>
        <color indexed="9"/>
      </font>
    </dxf>
    <dxf>
      <font>
        <color indexed="9"/>
      </font>
    </dxf>
    <dxf>
      <font>
        <color indexed="9"/>
      </font>
    </dxf>
    <dxf>
      <font>
        <b val="0"/>
        <i val="0"/>
        <color indexed="9"/>
      </font>
    </dxf>
    <dxf>
      <font>
        <b val="0"/>
        <color indexed="9"/>
      </font>
    </dxf>
    <dxf>
      <font>
        <b val="0"/>
        <color indexed="9"/>
      </font>
    </dxf>
    <dxf>
      <font>
        <b val="0"/>
        <color indexed="9"/>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color indexed="9"/>
      </font>
    </dxf>
    <dxf>
      <font>
        <color indexed="9"/>
      </font>
    </dxf>
    <dxf>
      <font>
        <color indexed="9"/>
      </font>
    </dxf>
    <dxf>
      <font>
        <b/>
        <i val="0"/>
      </font>
    </dxf>
    <dxf>
      <font>
        <b/>
        <i val="0"/>
      </font>
    </dxf>
    <dxf>
      <font>
        <b/>
        <i val="0"/>
      </font>
    </dxf>
    <dxf>
      <font>
        <b/>
        <i val="0"/>
      </font>
    </dxf>
    <dxf>
      <font>
        <b/>
        <i val="0"/>
      </font>
    </dxf>
    <dxf>
      <font>
        <b/>
        <i val="0"/>
      </font>
    </dxf>
    <dxf>
      <font>
        <color indexed="9"/>
      </font>
    </dxf>
    <dxf>
      <font>
        <color indexed="9"/>
      </font>
    </dxf>
    <dxf>
      <font>
        <color indexed="10"/>
      </font>
    </dxf>
    <dxf>
      <font>
        <color indexed="9"/>
      </font>
    </dxf>
    <dxf>
      <font>
        <color indexed="10"/>
      </font>
    </dxf>
    <dxf>
      <font>
        <b/>
        <i val="0"/>
      </font>
    </dxf>
    <dxf>
      <font>
        <b/>
        <i val="0"/>
      </font>
    </dxf>
    <dxf>
      <font>
        <color indexed="9"/>
      </font>
    </dxf>
    <dxf>
      <font>
        <color indexed="10"/>
      </font>
    </dxf>
    <dxf>
      <font>
        <b/>
        <i val="0"/>
      </font>
    </dxf>
    <dxf>
      <font>
        <b/>
        <i val="0"/>
      </font>
    </dxf>
    <dxf>
      <font>
        <b/>
        <i val="0"/>
      </font>
    </dxf>
    <dxf>
      <font>
        <b/>
        <i val="0"/>
      </font>
    </dxf>
    <dxf>
      <font>
        <b/>
        <i val="0"/>
      </font>
    </dxf>
    <dxf>
      <font>
        <b/>
        <i val="0"/>
      </font>
    </dxf>
    <dxf>
      <font>
        <b/>
        <i val="0"/>
      </font>
    </dxf>
    <dxf>
      <font>
        <b/>
        <i val="0"/>
      </font>
    </dxf>
    <dxf>
      <font>
        <color indexed="10"/>
      </font>
    </dxf>
    <dxf>
      <font>
        <color indexed="1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color indexed="9"/>
      </font>
    </dxf>
  </dxfs>
  <tableStyles count="0" defaultTableStyle="TableStyleMedium2"/>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4213;&#34920;--Y2019&#24180;&#20113;&#21335;&#30465;&#21450;&#30465;&#26412;&#32423;&#22320;&#26041;&#36130;&#25919;&#25910;&#25903;&#25191;&#34892;&#24773;&#20917;&#21450;2020&#24180;&#39044;&#31639;&#33609;&#2669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封面"/>
      <sheetName val="目录"/>
      <sheetName val="19-1"/>
      <sheetName val="19-2"/>
      <sheetName val="20"/>
      <sheetName val="21-1"/>
      <sheetName val="21-2"/>
      <sheetName val="22"/>
      <sheetName val="说明7"/>
      <sheetName val="23"/>
      <sheetName val="24"/>
      <sheetName val="25-1"/>
      <sheetName val="25-1说明"/>
      <sheetName val="25-2"/>
      <sheetName val="25-2说明"/>
      <sheetName val="25-3"/>
      <sheetName val="25-3说明"/>
      <sheetName val="25-4"/>
      <sheetName val="25-4说明"/>
      <sheetName val="25-5"/>
      <sheetName val="25-5说明"/>
      <sheetName val="25-6"/>
      <sheetName val="25-6说明"/>
      <sheetName val="25-7"/>
      <sheetName val="25-7说明"/>
      <sheetName val="25-8"/>
      <sheetName val="25-8说明"/>
      <sheetName val="26"/>
      <sheetName val="27"/>
      <sheetName val="28"/>
      <sheetName val="29"/>
      <sheetName val="30"/>
      <sheetName val="说明8"/>
      <sheetName val="32"/>
      <sheetName val="33"/>
      <sheetName val="34"/>
      <sheetName val="35"/>
      <sheetName val="36"/>
      <sheetName val="说明9"/>
      <sheetName val="37"/>
      <sheetName val="38"/>
      <sheetName val="39"/>
      <sheetName val="说明10"/>
      <sheetName val="40"/>
      <sheetName val="41"/>
      <sheetName val="42"/>
      <sheetName val="说明11"/>
      <sheetName val="43"/>
      <sheetName val="44"/>
      <sheetName val="45"/>
      <sheetName val="46"/>
    </sheetNames>
    <sheetDataSet>
      <sheetData sheetId="0">
        <row r="7">
          <cell r="B7">
            <v>43849.668680555602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F0"/>
  </sheetPr>
  <dimension ref="A1:E39"/>
  <sheetViews>
    <sheetView showZeros="0" view="pageBreakPreview" zoomScale="80" zoomScaleNormal="90" zoomScaleSheetLayoutView="80" workbookViewId="0">
      <pane ySplit="3" topLeftCell="A22" activePane="bottomLeft" state="frozen"/>
      <selection pane="bottomLeft" activeCell="B34" sqref="B34"/>
    </sheetView>
  </sheetViews>
  <sheetFormatPr defaultColWidth="9" defaultRowHeight="14.25"/>
  <cols>
    <col min="1" max="1" width="50.75" style="162" customWidth="1"/>
    <col min="2" max="3" width="21.625" style="162" customWidth="1"/>
    <col min="4" max="4" width="21.625" style="284" customWidth="1"/>
    <col min="5" max="16384" width="9" style="285"/>
  </cols>
  <sheetData>
    <row r="1" spans="1:5" ht="45" customHeight="1">
      <c r="A1" s="403" t="s">
        <v>1559</v>
      </c>
      <c r="B1" s="403"/>
      <c r="C1" s="403"/>
      <c r="D1" s="403"/>
      <c r="E1" s="286"/>
    </row>
    <row r="2" spans="1:5" ht="18.95" customHeight="1">
      <c r="A2" s="164"/>
      <c r="B2" s="287"/>
      <c r="C2" s="213"/>
      <c r="D2" s="165" t="s">
        <v>0</v>
      </c>
      <c r="E2" s="286"/>
    </row>
    <row r="3" spans="1:5" s="281" customFormat="1" ht="45" customHeight="1">
      <c r="A3" s="288" t="s">
        <v>1</v>
      </c>
      <c r="B3" s="167" t="s">
        <v>2</v>
      </c>
      <c r="C3" s="167" t="s">
        <v>3</v>
      </c>
      <c r="D3" s="288" t="s">
        <v>4</v>
      </c>
      <c r="E3" s="289"/>
    </row>
    <row r="4" spans="1:5" ht="36" customHeight="1">
      <c r="A4" s="268" t="s">
        <v>5</v>
      </c>
      <c r="B4" s="216">
        <f>SUM(B5:B19)</f>
        <v>9813</v>
      </c>
      <c r="C4" s="216">
        <f>SUM(C5:C19)</f>
        <v>8400</v>
      </c>
      <c r="D4" s="217">
        <f>(C4-B4)/B4</f>
        <v>-0.14399266279425252</v>
      </c>
      <c r="E4" s="290"/>
    </row>
    <row r="5" spans="1:5" ht="36" customHeight="1">
      <c r="A5" s="186" t="s">
        <v>6</v>
      </c>
      <c r="B5" s="219">
        <v>5162</v>
      </c>
      <c r="C5" s="219">
        <v>5150</v>
      </c>
      <c r="D5" s="217">
        <f t="shared" ref="D5:D39" si="0">(C5-B5)/B5</f>
        <v>-2.3246803564509881E-3</v>
      </c>
      <c r="E5" s="290"/>
    </row>
    <row r="6" spans="1:5" ht="36" customHeight="1">
      <c r="A6" s="186" t="s">
        <v>7</v>
      </c>
      <c r="B6" s="219">
        <v>517</v>
      </c>
      <c r="C6" s="219">
        <v>500</v>
      </c>
      <c r="D6" s="217">
        <f t="shared" si="0"/>
        <v>-3.2882011605415859E-2</v>
      </c>
      <c r="E6" s="290"/>
    </row>
    <row r="7" spans="1:5" ht="36" customHeight="1">
      <c r="A7" s="186" t="s">
        <v>8</v>
      </c>
      <c r="B7" s="219">
        <v>535</v>
      </c>
      <c r="C7" s="219">
        <v>499</v>
      </c>
      <c r="D7" s="217">
        <f t="shared" si="0"/>
        <v>-6.7289719626168226E-2</v>
      </c>
      <c r="E7" s="290"/>
    </row>
    <row r="8" spans="1:5" ht="36" customHeight="1">
      <c r="A8" s="186" t="s">
        <v>9</v>
      </c>
      <c r="B8" s="219">
        <v>165</v>
      </c>
      <c r="C8" s="219">
        <v>180</v>
      </c>
      <c r="D8" s="217">
        <f t="shared" si="0"/>
        <v>9.0909090909090912E-2</v>
      </c>
      <c r="E8" s="290"/>
    </row>
    <row r="9" spans="1:5" ht="36" customHeight="1">
      <c r="A9" s="186" t="s">
        <v>10</v>
      </c>
      <c r="B9" s="219">
        <v>405</v>
      </c>
      <c r="C9" s="219">
        <v>400</v>
      </c>
      <c r="D9" s="217">
        <f t="shared" si="0"/>
        <v>-1.2345679012345678E-2</v>
      </c>
      <c r="E9" s="290"/>
    </row>
    <row r="10" spans="1:5" ht="36" customHeight="1">
      <c r="A10" s="186" t="s">
        <v>11</v>
      </c>
      <c r="B10" s="219">
        <v>204</v>
      </c>
      <c r="C10" s="219">
        <v>130</v>
      </c>
      <c r="D10" s="217">
        <f t="shared" si="0"/>
        <v>-0.36274509803921567</v>
      </c>
      <c r="E10" s="290"/>
    </row>
    <row r="11" spans="1:5" ht="36" customHeight="1">
      <c r="A11" s="186" t="s">
        <v>12</v>
      </c>
      <c r="B11" s="219">
        <v>179</v>
      </c>
      <c r="C11" s="219">
        <v>150</v>
      </c>
      <c r="D11" s="217">
        <f t="shared" si="0"/>
        <v>-0.16201117318435754</v>
      </c>
      <c r="E11" s="290"/>
    </row>
    <row r="12" spans="1:5" ht="36" customHeight="1">
      <c r="A12" s="186" t="s">
        <v>13</v>
      </c>
      <c r="B12" s="219">
        <v>106</v>
      </c>
      <c r="C12" s="219">
        <v>150</v>
      </c>
      <c r="D12" s="217">
        <f t="shared" si="0"/>
        <v>0.41509433962264153</v>
      </c>
      <c r="E12" s="290"/>
    </row>
    <row r="13" spans="1:5" ht="36" customHeight="1">
      <c r="A13" s="186" t="s">
        <v>14</v>
      </c>
      <c r="B13" s="219">
        <v>370</v>
      </c>
      <c r="C13" s="219">
        <v>180</v>
      </c>
      <c r="D13" s="217">
        <f t="shared" si="0"/>
        <v>-0.51351351351351349</v>
      </c>
      <c r="E13" s="290"/>
    </row>
    <row r="14" spans="1:5" ht="36" customHeight="1">
      <c r="A14" s="186" t="s">
        <v>15</v>
      </c>
      <c r="B14" s="219">
        <v>329</v>
      </c>
      <c r="C14" s="219">
        <v>300</v>
      </c>
      <c r="D14" s="217">
        <f t="shared" si="0"/>
        <v>-8.8145896656534953E-2</v>
      </c>
      <c r="E14" s="290"/>
    </row>
    <row r="15" spans="1:5" ht="36" customHeight="1">
      <c r="A15" s="186" t="s">
        <v>16</v>
      </c>
      <c r="B15" s="219">
        <v>1426</v>
      </c>
      <c r="C15" s="219">
        <v>460</v>
      </c>
      <c r="D15" s="217">
        <f t="shared" si="0"/>
        <v>-0.67741935483870963</v>
      </c>
      <c r="E15" s="290"/>
    </row>
    <row r="16" spans="1:5" ht="36" customHeight="1">
      <c r="A16" s="186" t="s">
        <v>17</v>
      </c>
      <c r="B16" s="219">
        <v>414</v>
      </c>
      <c r="C16" s="219">
        <v>300</v>
      </c>
      <c r="D16" s="217">
        <f t="shared" si="0"/>
        <v>-0.27536231884057971</v>
      </c>
      <c r="E16" s="290"/>
    </row>
    <row r="17" spans="1:5" ht="36" customHeight="1">
      <c r="A17" s="186" t="s">
        <v>18</v>
      </c>
      <c r="B17" s="219"/>
      <c r="C17" s="219"/>
      <c r="D17" s="217"/>
      <c r="E17" s="290"/>
    </row>
    <row r="18" spans="1:5" ht="36" customHeight="1">
      <c r="A18" s="186" t="s">
        <v>19</v>
      </c>
      <c r="B18" s="219">
        <v>1</v>
      </c>
      <c r="C18" s="219">
        <v>1</v>
      </c>
      <c r="D18" s="217">
        <f t="shared" si="0"/>
        <v>0</v>
      </c>
      <c r="E18" s="290"/>
    </row>
    <row r="19" spans="1:5" ht="36" customHeight="1">
      <c r="A19" s="186" t="s">
        <v>20</v>
      </c>
      <c r="B19" s="219"/>
      <c r="C19" s="219"/>
      <c r="D19" s="217"/>
      <c r="E19" s="290"/>
    </row>
    <row r="20" spans="1:5" ht="36" customHeight="1">
      <c r="A20" s="268" t="s">
        <v>21</v>
      </c>
      <c r="B20" s="216">
        <f>SUM(B21:B28)</f>
        <v>8414</v>
      </c>
      <c r="C20" s="216">
        <f>SUM(C21:C28)</f>
        <v>3578</v>
      </c>
      <c r="D20" s="217">
        <f t="shared" si="0"/>
        <v>-0.57475635845020201</v>
      </c>
      <c r="E20" s="290"/>
    </row>
    <row r="21" spans="1:5" ht="36" customHeight="1">
      <c r="A21" s="186" t="s">
        <v>22</v>
      </c>
      <c r="B21" s="219">
        <v>4463</v>
      </c>
      <c r="C21" s="219">
        <v>550</v>
      </c>
      <c r="D21" s="217">
        <f t="shared" si="0"/>
        <v>-0.87676450817835538</v>
      </c>
      <c r="E21" s="290"/>
    </row>
    <row r="22" spans="1:5" ht="36" customHeight="1">
      <c r="A22" s="291" t="s">
        <v>23</v>
      </c>
      <c r="B22" s="219">
        <v>232</v>
      </c>
      <c r="C22" s="219">
        <v>193</v>
      </c>
      <c r="D22" s="217">
        <f t="shared" si="0"/>
        <v>-0.16810344827586207</v>
      </c>
      <c r="E22" s="290"/>
    </row>
    <row r="23" spans="1:5" ht="36" customHeight="1">
      <c r="A23" s="186" t="s">
        <v>24</v>
      </c>
      <c r="B23" s="219">
        <v>713</v>
      </c>
      <c r="C23" s="219">
        <v>711</v>
      </c>
      <c r="D23" s="217">
        <f t="shared" si="0"/>
        <v>-2.8050490883590462E-3</v>
      </c>
      <c r="E23" s="290"/>
    </row>
    <row r="24" spans="1:5" ht="36" customHeight="1">
      <c r="A24" s="186" t="s">
        <v>25</v>
      </c>
      <c r="B24" s="219"/>
      <c r="C24" s="219"/>
      <c r="D24" s="217"/>
      <c r="E24" s="290"/>
    </row>
    <row r="25" spans="1:5" ht="36" customHeight="1">
      <c r="A25" s="186" t="s">
        <v>26</v>
      </c>
      <c r="B25" s="219">
        <v>1543</v>
      </c>
      <c r="C25" s="219">
        <v>695</v>
      </c>
      <c r="D25" s="217">
        <f t="shared" si="0"/>
        <v>-0.54957874270900842</v>
      </c>
      <c r="E25" s="290"/>
    </row>
    <row r="26" spans="1:5" ht="36" customHeight="1">
      <c r="A26" s="186" t="s">
        <v>27</v>
      </c>
      <c r="B26" s="219">
        <v>8</v>
      </c>
      <c r="C26" s="219">
        <v>105</v>
      </c>
      <c r="D26" s="217">
        <f t="shared" si="0"/>
        <v>12.125</v>
      </c>
      <c r="E26" s="290"/>
    </row>
    <row r="27" spans="1:5" ht="36" customHeight="1">
      <c r="A27" s="186" t="s">
        <v>28</v>
      </c>
      <c r="B27" s="219">
        <v>1387</v>
      </c>
      <c r="C27" s="219">
        <v>1270</v>
      </c>
      <c r="D27" s="217">
        <f t="shared" si="0"/>
        <v>-8.4354722422494588E-2</v>
      </c>
      <c r="E27" s="290"/>
    </row>
    <row r="28" spans="1:5" ht="36" customHeight="1">
      <c r="A28" s="186" t="s">
        <v>29</v>
      </c>
      <c r="B28" s="219">
        <v>68</v>
      </c>
      <c r="C28" s="219">
        <v>54</v>
      </c>
      <c r="D28" s="217">
        <f t="shared" si="0"/>
        <v>-0.20588235294117646</v>
      </c>
      <c r="E28" s="290"/>
    </row>
    <row r="29" spans="1:5" ht="36" customHeight="1">
      <c r="A29" s="186"/>
      <c r="B29" s="219"/>
      <c r="C29" s="219"/>
      <c r="D29" s="217"/>
      <c r="E29" s="290"/>
    </row>
    <row r="30" spans="1:5" s="282" customFormat="1" ht="36" customHeight="1">
      <c r="A30" s="267" t="s">
        <v>1560</v>
      </c>
      <c r="B30" s="216">
        <f>B4+B20</f>
        <v>18227</v>
      </c>
      <c r="C30" s="216">
        <f>C4+C20</f>
        <v>11978</v>
      </c>
      <c r="D30" s="217">
        <f t="shared" si="0"/>
        <v>-0.34284303505788116</v>
      </c>
      <c r="E30" s="290"/>
    </row>
    <row r="31" spans="1:5" ht="36" customHeight="1">
      <c r="A31" s="185" t="s">
        <v>30</v>
      </c>
      <c r="B31" s="216">
        <v>41820</v>
      </c>
      <c r="C31" s="216">
        <v>3640</v>
      </c>
      <c r="D31" s="217">
        <f t="shared" si="0"/>
        <v>-0.91296030607364898</v>
      </c>
      <c r="E31" s="290"/>
    </row>
    <row r="32" spans="1:5" ht="36" customHeight="1">
      <c r="A32" s="268" t="s">
        <v>31</v>
      </c>
      <c r="B32" s="216">
        <f>SUM(B33:B38)</f>
        <v>393516</v>
      </c>
      <c r="C32" s="216">
        <f>SUM(C33:C38)</f>
        <v>229219</v>
      </c>
      <c r="D32" s="217">
        <f t="shared" si="0"/>
        <v>-0.41751034265442827</v>
      </c>
      <c r="E32" s="290"/>
    </row>
    <row r="33" spans="1:5" ht="36" customHeight="1">
      <c r="A33" s="186" t="s">
        <v>32</v>
      </c>
      <c r="B33" s="219">
        <v>3595</v>
      </c>
      <c r="C33" s="219">
        <v>3432</v>
      </c>
      <c r="D33" s="217">
        <f t="shared" si="0"/>
        <v>-4.534075104311544E-2</v>
      </c>
      <c r="E33" s="290"/>
    </row>
    <row r="34" spans="1:5" ht="36" customHeight="1">
      <c r="A34" s="186" t="s">
        <v>33</v>
      </c>
      <c r="B34" s="219">
        <v>347727</v>
      </c>
      <c r="C34" s="219">
        <v>181459</v>
      </c>
      <c r="D34" s="217">
        <f t="shared" si="0"/>
        <v>-0.47815671489415545</v>
      </c>
      <c r="E34" s="290"/>
    </row>
    <row r="35" spans="1:5" ht="36" customHeight="1">
      <c r="A35" s="186" t="s">
        <v>34</v>
      </c>
      <c r="B35" s="219">
        <v>26827</v>
      </c>
      <c r="C35" s="219">
        <v>1351</v>
      </c>
      <c r="D35" s="217">
        <f t="shared" si="0"/>
        <v>-0.94964028776978415</v>
      </c>
      <c r="E35" s="290"/>
    </row>
    <row r="36" spans="1:5" ht="36" customHeight="1">
      <c r="A36" s="186" t="s">
        <v>35</v>
      </c>
      <c r="B36" s="219">
        <v>9679</v>
      </c>
      <c r="C36" s="219">
        <v>36158</v>
      </c>
      <c r="D36" s="217">
        <f t="shared" si="0"/>
        <v>2.7357164996383925</v>
      </c>
      <c r="E36" s="290"/>
    </row>
    <row r="37" spans="1:5" s="283" customFormat="1" ht="36" customHeight="1">
      <c r="A37" s="188" t="s">
        <v>36</v>
      </c>
      <c r="B37" s="219"/>
      <c r="C37" s="219"/>
      <c r="D37" s="217"/>
      <c r="E37" s="290"/>
    </row>
    <row r="38" spans="1:5" s="283" customFormat="1" ht="36" customHeight="1">
      <c r="A38" s="188" t="s">
        <v>37</v>
      </c>
      <c r="B38" s="219">
        <v>5688</v>
      </c>
      <c r="C38" s="219">
        <v>6819</v>
      </c>
      <c r="D38" s="217">
        <f t="shared" si="0"/>
        <v>0.19883966244725737</v>
      </c>
      <c r="E38" s="290"/>
    </row>
    <row r="39" spans="1:5" ht="36" customHeight="1">
      <c r="A39" s="292" t="s">
        <v>38</v>
      </c>
      <c r="B39" s="216">
        <f>B30+B31+B32</f>
        <v>453563</v>
      </c>
      <c r="C39" s="216">
        <f>C30+C31+C32</f>
        <v>244837</v>
      </c>
      <c r="D39" s="217">
        <f t="shared" si="0"/>
        <v>-0.46019185868335821</v>
      </c>
      <c r="E39" s="290"/>
    </row>
  </sheetData>
  <autoFilter ref="A3:E39"/>
  <mergeCells count="1">
    <mergeCell ref="A1:D1"/>
  </mergeCells>
  <phoneticPr fontId="64" type="noConversion"/>
  <conditionalFormatting sqref="D2">
    <cfRule type="cellIs" dxfId="101" priority="35" stopIfTrue="1" operator="lessThanOrEqual">
      <formula>-1</formula>
    </cfRule>
  </conditionalFormatting>
  <conditionalFormatting sqref="A31">
    <cfRule type="expression" dxfId="100" priority="41" stopIfTrue="1">
      <formula>"len($A:$A)=3"</formula>
    </cfRule>
  </conditionalFormatting>
  <conditionalFormatting sqref="B31">
    <cfRule type="expression" dxfId="99" priority="26" stopIfTrue="1">
      <formula>"len($A:$A)=3"</formula>
    </cfRule>
  </conditionalFormatting>
  <conditionalFormatting sqref="C31">
    <cfRule type="expression" dxfId="98" priority="15" stopIfTrue="1">
      <formula>"len($A:$A)=3"</formula>
    </cfRule>
  </conditionalFormatting>
  <conditionalFormatting sqref="A4:A29">
    <cfRule type="expression" dxfId="97" priority="46" stopIfTrue="1">
      <formula>"len($A:$A)=3"</formula>
    </cfRule>
  </conditionalFormatting>
  <conditionalFormatting sqref="A7:A9">
    <cfRule type="expression" dxfId="96" priority="49" stopIfTrue="1">
      <formula>"len($A:$A)=3"</formula>
    </cfRule>
  </conditionalFormatting>
  <conditionalFormatting sqref="A32:A35">
    <cfRule type="expression" dxfId="95" priority="10" stopIfTrue="1">
      <formula>"len($A:$A)=3"</formula>
    </cfRule>
  </conditionalFormatting>
  <conditionalFormatting sqref="A33:A35">
    <cfRule type="expression" dxfId="94" priority="8" stopIfTrue="1">
      <formula>"len($A:$A)=3"</formula>
    </cfRule>
  </conditionalFormatting>
  <conditionalFormatting sqref="A35:A37">
    <cfRule type="expression" dxfId="93" priority="6" stopIfTrue="1">
      <formula>"len($A:$A)=3"</formula>
    </cfRule>
  </conditionalFormatting>
  <conditionalFormatting sqref="A37:A39">
    <cfRule type="expression" dxfId="92" priority="4" stopIfTrue="1">
      <formula>"len($A:$A)=3"</formula>
    </cfRule>
    <cfRule type="expression" dxfId="91" priority="5" stopIfTrue="1">
      <formula>"len($A:$A)=3"</formula>
    </cfRule>
  </conditionalFormatting>
  <conditionalFormatting sqref="B4:B29 C4 C20">
    <cfRule type="expression" dxfId="90" priority="27" stopIfTrue="1">
      <formula>"len($A:$A)=3"</formula>
    </cfRule>
  </conditionalFormatting>
  <conditionalFormatting sqref="B4:B7 C4">
    <cfRule type="expression" dxfId="89" priority="30" stopIfTrue="1">
      <formula>"len($A:$A)=3"</formula>
    </cfRule>
  </conditionalFormatting>
  <conditionalFormatting sqref="B7:B9">
    <cfRule type="expression" dxfId="88" priority="28" stopIfTrue="1">
      <formula>"len($A:$A)=3"</formula>
    </cfRule>
  </conditionalFormatting>
  <conditionalFormatting sqref="B33:B35">
    <cfRule type="expression" dxfId="87" priority="24" stopIfTrue="1">
      <formula>"len($A:$A)=3"</formula>
    </cfRule>
  </conditionalFormatting>
  <conditionalFormatting sqref="B35:B37">
    <cfRule type="expression" dxfId="86" priority="22" stopIfTrue="1">
      <formula>"len($A:$A)=3"</formula>
    </cfRule>
  </conditionalFormatting>
  <conditionalFormatting sqref="C4:C29">
    <cfRule type="expression" dxfId="85" priority="16" stopIfTrue="1">
      <formula>"len($A:$A)=3"</formula>
    </cfRule>
  </conditionalFormatting>
  <conditionalFormatting sqref="C4:C7">
    <cfRule type="expression" dxfId="84" priority="19" stopIfTrue="1">
      <formula>"len($A:$A)=3"</formula>
    </cfRule>
  </conditionalFormatting>
  <conditionalFormatting sqref="C7:C9">
    <cfRule type="expression" dxfId="83" priority="17" stopIfTrue="1">
      <formula>"len($A:$A)=3"</formula>
    </cfRule>
  </conditionalFormatting>
  <conditionalFormatting sqref="C33:C35">
    <cfRule type="expression" dxfId="82" priority="13" stopIfTrue="1">
      <formula>"len($A:$A)=3"</formula>
    </cfRule>
  </conditionalFormatting>
  <conditionalFormatting sqref="C35:C37">
    <cfRule type="expression" dxfId="81" priority="11" stopIfTrue="1">
      <formula>"len($A:$A)=3"</formula>
    </cfRule>
  </conditionalFormatting>
  <conditionalFormatting sqref="C37:C39">
    <cfRule type="expression" dxfId="80" priority="21" stopIfTrue="1">
      <formula>"len($A:$A)=3"</formula>
    </cfRule>
  </conditionalFormatting>
  <conditionalFormatting sqref="C38:C39">
    <cfRule type="expression" dxfId="79" priority="18" stopIfTrue="1">
      <formula>"len($A:$A)=3"</formula>
    </cfRule>
  </conditionalFormatting>
  <conditionalFormatting sqref="E4:E39">
    <cfRule type="cellIs" dxfId="78" priority="33" stopIfTrue="1" operator="lessThan">
      <formula>0</formula>
    </cfRule>
    <cfRule type="cellIs" dxfId="77" priority="34" stopIfTrue="1" operator="lessThan">
      <formula>0</formula>
    </cfRule>
  </conditionalFormatting>
  <conditionalFormatting sqref="A4:A7 A39 A31">
    <cfRule type="expression" dxfId="76" priority="55" stopIfTrue="1">
      <formula>"len($A:$A)=3"</formula>
    </cfRule>
  </conditionalFormatting>
  <conditionalFormatting sqref="B31 B32:C35">
    <cfRule type="expression" dxfId="75" priority="31" stopIfTrue="1">
      <formula>"len($A:$A)=3"</formula>
    </cfRule>
  </conditionalFormatting>
  <conditionalFormatting sqref="C31 C33:C35">
    <cfRule type="expression" dxfId="74" priority="20" stopIfTrue="1">
      <formula>"len($A:$A)=3"</formula>
    </cfRule>
  </conditionalFormatting>
  <conditionalFormatting sqref="A38:A39 A32:A35">
    <cfRule type="expression" dxfId="73" priority="9" stopIfTrue="1">
      <formula>"len($A:$A)=3"</formula>
    </cfRule>
  </conditionalFormatting>
  <conditionalFormatting sqref="B32:C35">
    <cfRule type="expression" dxfId="72" priority="25" stopIfTrue="1">
      <formula>"len($A:$A)=3"</formula>
    </cfRule>
  </conditionalFormatting>
  <conditionalFormatting sqref="A39 A35:C35">
    <cfRule type="expression" dxfId="71" priority="53" stopIfTrue="1">
      <formula>"len($A:$A)=3"</formula>
    </cfRule>
  </conditionalFormatting>
  <conditionalFormatting sqref="B37:B39 C39">
    <cfRule type="expression" dxfId="70" priority="32" stopIfTrue="1">
      <formula>"len($A:$A)=3"</formula>
    </cfRule>
  </conditionalFormatting>
  <conditionalFormatting sqref="B38:B39 C39">
    <cfRule type="expression" dxfId="69" priority="29" stopIfTrue="1">
      <formula>"len($A:$A)=3"</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10.xml><?xml version="1.0" encoding="utf-8"?>
<worksheet xmlns="http://schemas.openxmlformats.org/spreadsheetml/2006/main" xmlns:r="http://schemas.openxmlformats.org/officeDocument/2006/relationships">
  <sheetPr>
    <tabColor rgb="FF00B0F0"/>
  </sheetPr>
  <dimension ref="A1:E240"/>
  <sheetViews>
    <sheetView showZeros="0" view="pageBreakPreview" zoomScale="80" zoomScaleNormal="115" zoomScaleSheetLayoutView="80" workbookViewId="0">
      <pane ySplit="3" topLeftCell="A208" activePane="bottomLeft" state="frozen"/>
      <selection pane="bottomLeft" activeCell="C239" sqref="C239"/>
    </sheetView>
  </sheetViews>
  <sheetFormatPr defaultColWidth="9" defaultRowHeight="14.25"/>
  <cols>
    <col min="1" max="1" width="50.75" style="213" customWidth="1"/>
    <col min="2" max="3" width="21.625" style="213" customWidth="1"/>
    <col min="4" max="4" width="21.625" style="214" customWidth="1"/>
    <col min="5" max="16384" width="9" style="213"/>
  </cols>
  <sheetData>
    <row r="1" spans="1:5" ht="45" customHeight="1">
      <c r="A1" s="403" t="s">
        <v>1586</v>
      </c>
      <c r="B1" s="403"/>
      <c r="C1" s="403"/>
      <c r="D1" s="403"/>
    </row>
    <row r="2" spans="1:5" s="211" customFormat="1" ht="20.100000000000001" customHeight="1">
      <c r="A2" s="164"/>
      <c r="B2" s="164"/>
      <c r="C2" s="164"/>
      <c r="D2" s="165" t="s">
        <v>0</v>
      </c>
    </row>
    <row r="3" spans="1:5" s="212" customFormat="1" ht="45" customHeight="1">
      <c r="A3" s="166" t="s">
        <v>1</v>
      </c>
      <c r="B3" s="167" t="s">
        <v>2</v>
      </c>
      <c r="C3" s="167" t="s">
        <v>3</v>
      </c>
      <c r="D3" s="167" t="s">
        <v>4</v>
      </c>
    </row>
    <row r="4" spans="1:5" ht="36" customHeight="1">
      <c r="A4" s="168" t="s">
        <v>1144</v>
      </c>
      <c r="B4" s="215">
        <v>60</v>
      </c>
      <c r="C4" s="216"/>
      <c r="D4" s="217">
        <f>(C4-B4)/B4</f>
        <v>-1</v>
      </c>
      <c r="E4" s="337" t="s">
        <v>1588</v>
      </c>
    </row>
    <row r="5" spans="1:5" ht="36" customHeight="1">
      <c r="A5" s="170" t="s">
        <v>1145</v>
      </c>
      <c r="B5" s="218"/>
      <c r="C5" s="219"/>
      <c r="D5" s="217"/>
    </row>
    <row r="6" spans="1:5" ht="36" customHeight="1">
      <c r="A6" s="174" t="s">
        <v>1146</v>
      </c>
      <c r="B6" s="218"/>
      <c r="C6" s="219"/>
      <c r="D6" s="217"/>
    </row>
    <row r="7" spans="1:5" ht="36" customHeight="1">
      <c r="A7" s="174" t="s">
        <v>1147</v>
      </c>
      <c r="B7" s="218"/>
      <c r="C7" s="219"/>
      <c r="D7" s="217"/>
    </row>
    <row r="8" spans="1:5" ht="36" customHeight="1">
      <c r="A8" s="174" t="s">
        <v>1148</v>
      </c>
      <c r="B8" s="218"/>
      <c r="C8" s="219"/>
      <c r="D8" s="217"/>
    </row>
    <row r="9" spans="1:5" s="161" customFormat="1" ht="36" customHeight="1">
      <c r="A9" s="175" t="s">
        <v>1149</v>
      </c>
      <c r="B9" s="220"/>
      <c r="C9" s="221"/>
      <c r="D9" s="217"/>
    </row>
    <row r="10" spans="1:5" ht="36" customHeight="1">
      <c r="A10" s="174" t="s">
        <v>1150</v>
      </c>
      <c r="B10" s="218"/>
      <c r="C10" s="219"/>
      <c r="D10" s="217"/>
    </row>
    <row r="11" spans="1:5" ht="36" customHeight="1">
      <c r="A11" s="170" t="s">
        <v>1151</v>
      </c>
      <c r="B11" s="218">
        <v>60</v>
      </c>
      <c r="C11" s="219"/>
      <c r="D11" s="217">
        <f t="shared" ref="D11:D41" si="0">(C11-B11)/B11</f>
        <v>-1</v>
      </c>
    </row>
    <row r="12" spans="1:5" s="161" customFormat="1" ht="36" customHeight="1">
      <c r="A12" s="177" t="s">
        <v>1152</v>
      </c>
      <c r="B12" s="220"/>
      <c r="C12" s="221"/>
      <c r="D12" s="217"/>
    </row>
    <row r="13" spans="1:5" ht="36" customHeight="1">
      <c r="A13" s="174" t="s">
        <v>1153</v>
      </c>
      <c r="B13" s="218"/>
      <c r="C13" s="219"/>
      <c r="D13" s="217"/>
    </row>
    <row r="14" spans="1:5" s="161" customFormat="1" ht="36" customHeight="1">
      <c r="A14" s="173" t="s">
        <v>1154</v>
      </c>
      <c r="B14" s="220">
        <v>60</v>
      </c>
      <c r="C14" s="221"/>
      <c r="D14" s="217">
        <f t="shared" si="0"/>
        <v>-1</v>
      </c>
    </row>
    <row r="15" spans="1:5" ht="36" customHeight="1">
      <c r="A15" s="174" t="s">
        <v>1155</v>
      </c>
      <c r="B15" s="218"/>
      <c r="C15" s="219"/>
      <c r="D15" s="217"/>
    </row>
    <row r="16" spans="1:5" ht="36" customHeight="1">
      <c r="A16" s="174" t="s">
        <v>1156</v>
      </c>
      <c r="B16" s="218"/>
      <c r="C16" s="219"/>
      <c r="D16" s="217"/>
    </row>
    <row r="17" spans="1:4" s="161" customFormat="1" ht="36" customHeight="1">
      <c r="A17" s="173" t="s">
        <v>1157</v>
      </c>
      <c r="B17" s="220"/>
      <c r="C17" s="221"/>
      <c r="D17" s="217"/>
    </row>
    <row r="18" spans="1:4" s="161" customFormat="1" ht="36" customHeight="1">
      <c r="A18" s="177" t="s">
        <v>1158</v>
      </c>
      <c r="B18" s="220"/>
      <c r="C18" s="221"/>
      <c r="D18" s="217"/>
    </row>
    <row r="19" spans="1:4" s="161" customFormat="1" ht="36" customHeight="1">
      <c r="A19" s="173" t="s">
        <v>1159</v>
      </c>
      <c r="B19" s="220"/>
      <c r="C19" s="221"/>
      <c r="D19" s="217"/>
    </row>
    <row r="20" spans="1:4" ht="36" customHeight="1">
      <c r="A20" s="178" t="s">
        <v>1160</v>
      </c>
      <c r="B20" s="215">
        <v>1173</v>
      </c>
      <c r="C20" s="216">
        <v>800</v>
      </c>
      <c r="D20" s="217">
        <f t="shared" si="0"/>
        <v>-0.31798806479113384</v>
      </c>
    </row>
    <row r="21" spans="1:4" ht="36" customHeight="1">
      <c r="A21" s="174" t="s">
        <v>1161</v>
      </c>
      <c r="B21" s="218">
        <v>1148</v>
      </c>
      <c r="C21" s="219">
        <v>800</v>
      </c>
      <c r="D21" s="217">
        <f t="shared" si="0"/>
        <v>-0.30313588850174217</v>
      </c>
    </row>
    <row r="22" spans="1:4" ht="36" customHeight="1">
      <c r="A22" s="170" t="s">
        <v>1162</v>
      </c>
      <c r="B22" s="218">
        <v>121</v>
      </c>
      <c r="C22" s="219"/>
      <c r="D22" s="217">
        <f t="shared" si="0"/>
        <v>-1</v>
      </c>
    </row>
    <row r="23" spans="1:4" ht="36" customHeight="1">
      <c r="A23" s="170" t="s">
        <v>1163</v>
      </c>
      <c r="B23" s="218">
        <v>1027</v>
      </c>
      <c r="C23" s="219">
        <v>800</v>
      </c>
      <c r="D23" s="217">
        <f t="shared" si="0"/>
        <v>-0.22103213242453748</v>
      </c>
    </row>
    <row r="24" spans="1:4" ht="36" customHeight="1">
      <c r="A24" s="170" t="s">
        <v>1164</v>
      </c>
      <c r="B24" s="218"/>
      <c r="C24" s="219"/>
      <c r="D24" s="217"/>
    </row>
    <row r="25" spans="1:4" ht="36" customHeight="1">
      <c r="A25" s="174" t="s">
        <v>1165</v>
      </c>
      <c r="B25" s="218">
        <v>25</v>
      </c>
      <c r="C25" s="219"/>
      <c r="D25" s="217">
        <f t="shared" si="0"/>
        <v>-1</v>
      </c>
    </row>
    <row r="26" spans="1:4" s="161" customFormat="1" ht="36" customHeight="1">
      <c r="A26" s="173" t="s">
        <v>1162</v>
      </c>
      <c r="B26" s="220"/>
      <c r="C26" s="221"/>
      <c r="D26" s="217"/>
    </row>
    <row r="27" spans="1:4" ht="36" customHeight="1">
      <c r="A27" s="174" t="s">
        <v>1163</v>
      </c>
      <c r="B27" s="218"/>
      <c r="C27" s="219"/>
      <c r="D27" s="217"/>
    </row>
    <row r="28" spans="1:4" ht="36" customHeight="1">
      <c r="A28" s="174" t="s">
        <v>1166</v>
      </c>
      <c r="B28" s="218">
        <v>25</v>
      </c>
      <c r="C28" s="219"/>
      <c r="D28" s="217">
        <f t="shared" si="0"/>
        <v>-1</v>
      </c>
    </row>
    <row r="29" spans="1:4" s="160" customFormat="1" ht="36" customHeight="1">
      <c r="A29" s="177" t="s">
        <v>1167</v>
      </c>
      <c r="B29" s="222"/>
      <c r="C29" s="221"/>
      <c r="D29" s="217"/>
    </row>
    <row r="30" spans="1:4" s="161" customFormat="1" ht="36" customHeight="1">
      <c r="A30" s="177" t="s">
        <v>1163</v>
      </c>
      <c r="B30" s="222"/>
      <c r="C30" s="221"/>
      <c r="D30" s="217"/>
    </row>
    <row r="31" spans="1:4" s="161" customFormat="1" ht="36" customHeight="1">
      <c r="A31" s="173" t="s">
        <v>1168</v>
      </c>
      <c r="B31" s="220"/>
      <c r="C31" s="221"/>
      <c r="D31" s="217"/>
    </row>
    <row r="32" spans="1:4" ht="36" customHeight="1">
      <c r="A32" s="178" t="s">
        <v>1169</v>
      </c>
      <c r="B32" s="215"/>
      <c r="C32" s="216"/>
      <c r="D32" s="217"/>
    </row>
    <row r="33" spans="1:4" ht="36" customHeight="1">
      <c r="A33" s="174" t="s">
        <v>1170</v>
      </c>
      <c r="B33" s="218"/>
      <c r="C33" s="219"/>
      <c r="D33" s="217"/>
    </row>
    <row r="34" spans="1:4" s="161" customFormat="1" ht="36" customHeight="1">
      <c r="A34" s="173" t="s">
        <v>1171</v>
      </c>
      <c r="B34" s="220"/>
      <c r="C34" s="221"/>
      <c r="D34" s="217"/>
    </row>
    <row r="35" spans="1:4" s="161" customFormat="1" ht="36" customHeight="1">
      <c r="A35" s="173" t="s">
        <v>1172</v>
      </c>
      <c r="B35" s="220"/>
      <c r="C35" s="221"/>
      <c r="D35" s="217"/>
    </row>
    <row r="36" spans="1:4" s="161" customFormat="1" ht="36" customHeight="1">
      <c r="A36" s="173" t="s">
        <v>1173</v>
      </c>
      <c r="B36" s="220"/>
      <c r="C36" s="221"/>
      <c r="D36" s="217"/>
    </row>
    <row r="37" spans="1:4" s="160" customFormat="1" ht="36" customHeight="1">
      <c r="A37" s="173" t="s">
        <v>1174</v>
      </c>
      <c r="B37" s="220"/>
      <c r="C37" s="221"/>
      <c r="D37" s="217"/>
    </row>
    <row r="38" spans="1:4" s="161" customFormat="1" ht="36" customHeight="1">
      <c r="A38" s="173" t="s">
        <v>1175</v>
      </c>
      <c r="B38" s="220"/>
      <c r="C38" s="221"/>
      <c r="D38" s="217"/>
    </row>
    <row r="39" spans="1:4" ht="36" customHeight="1">
      <c r="A39" s="178" t="s">
        <v>1176</v>
      </c>
      <c r="B39" s="215">
        <v>2865</v>
      </c>
      <c r="C39" s="216">
        <v>5000</v>
      </c>
      <c r="D39" s="217">
        <f t="shared" si="0"/>
        <v>0.74520069808027922</v>
      </c>
    </row>
    <row r="40" spans="1:4" ht="36" customHeight="1">
      <c r="A40" s="174" t="s">
        <v>1177</v>
      </c>
      <c r="B40" s="218">
        <v>2865</v>
      </c>
      <c r="C40" s="219">
        <v>5000</v>
      </c>
      <c r="D40" s="217">
        <f t="shared" si="0"/>
        <v>0.74520069808027922</v>
      </c>
    </row>
    <row r="41" spans="1:4" ht="36" customHeight="1">
      <c r="A41" s="174" t="s">
        <v>1178</v>
      </c>
      <c r="B41" s="218">
        <v>2865</v>
      </c>
      <c r="C41" s="219">
        <v>5000</v>
      </c>
      <c r="D41" s="217">
        <f t="shared" si="0"/>
        <v>0.74520069808027922</v>
      </c>
    </row>
    <row r="42" spans="1:4" ht="36" customHeight="1">
      <c r="A42" s="174" t="s">
        <v>1179</v>
      </c>
      <c r="B42" s="218"/>
      <c r="C42" s="219"/>
      <c r="D42" s="217"/>
    </row>
    <row r="43" spans="1:4" ht="36" customHeight="1">
      <c r="A43" s="170" t="s">
        <v>1180</v>
      </c>
      <c r="B43" s="218"/>
      <c r="C43" s="219"/>
      <c r="D43" s="217"/>
    </row>
    <row r="44" spans="1:4" ht="36" customHeight="1">
      <c r="A44" s="174" t="s">
        <v>1181</v>
      </c>
      <c r="B44" s="218"/>
      <c r="C44" s="219"/>
      <c r="D44" s="217"/>
    </row>
    <row r="45" spans="1:4" ht="36" customHeight="1">
      <c r="A45" s="174" t="s">
        <v>1182</v>
      </c>
      <c r="B45" s="218"/>
      <c r="C45" s="219"/>
      <c r="D45" s="217"/>
    </row>
    <row r="46" spans="1:4" ht="36" customHeight="1">
      <c r="A46" s="174" t="s">
        <v>1183</v>
      </c>
      <c r="B46" s="218"/>
      <c r="C46" s="219"/>
      <c r="D46" s="217"/>
    </row>
    <row r="47" spans="1:4" ht="36" customHeight="1">
      <c r="A47" s="174" t="s">
        <v>1184</v>
      </c>
      <c r="B47" s="218"/>
      <c r="C47" s="219"/>
      <c r="D47" s="217"/>
    </row>
    <row r="48" spans="1:4" ht="36" customHeight="1">
      <c r="A48" s="174" t="s">
        <v>1185</v>
      </c>
      <c r="B48" s="218"/>
      <c r="C48" s="219"/>
      <c r="D48" s="217"/>
    </row>
    <row r="49" spans="1:4" ht="36" customHeight="1">
      <c r="A49" s="170" t="s">
        <v>1186</v>
      </c>
      <c r="B49" s="218"/>
      <c r="C49" s="219"/>
      <c r="D49" s="217"/>
    </row>
    <row r="50" spans="1:4" ht="36" customHeight="1">
      <c r="A50" s="174" t="s">
        <v>1187</v>
      </c>
      <c r="B50" s="218"/>
      <c r="C50" s="219"/>
      <c r="D50" s="217"/>
    </row>
    <row r="51" spans="1:4" ht="36" customHeight="1">
      <c r="A51" s="174" t="s">
        <v>932</v>
      </c>
      <c r="B51" s="218"/>
      <c r="C51" s="219"/>
      <c r="D51" s="217"/>
    </row>
    <row r="52" spans="1:4" ht="36" customHeight="1">
      <c r="A52" s="174" t="s">
        <v>1188</v>
      </c>
      <c r="B52" s="218"/>
      <c r="C52" s="219"/>
      <c r="D52" s="217"/>
    </row>
    <row r="53" spans="1:4" ht="36" customHeight="1">
      <c r="A53" s="170" t="s">
        <v>1189</v>
      </c>
      <c r="B53" s="218"/>
      <c r="C53" s="219"/>
      <c r="D53" s="217"/>
    </row>
    <row r="54" spans="1:4" ht="36" customHeight="1">
      <c r="A54" s="170" t="s">
        <v>1178</v>
      </c>
      <c r="B54" s="218"/>
      <c r="C54" s="219"/>
      <c r="D54" s="217"/>
    </row>
    <row r="55" spans="1:4" ht="36" customHeight="1">
      <c r="A55" s="174" t="s">
        <v>1179</v>
      </c>
      <c r="B55" s="218"/>
      <c r="C55" s="219"/>
      <c r="D55" s="217"/>
    </row>
    <row r="56" spans="1:4" ht="36" customHeight="1">
      <c r="A56" s="174" t="s">
        <v>1190</v>
      </c>
      <c r="B56" s="218"/>
      <c r="C56" s="219"/>
      <c r="D56" s="217"/>
    </row>
    <row r="57" spans="1:4" ht="36" customHeight="1">
      <c r="A57" s="174" t="s">
        <v>1191</v>
      </c>
      <c r="B57" s="218"/>
      <c r="C57" s="219"/>
      <c r="D57" s="217"/>
    </row>
    <row r="58" spans="1:4" ht="36" customHeight="1">
      <c r="A58" s="174" t="s">
        <v>1192</v>
      </c>
      <c r="B58" s="218"/>
      <c r="C58" s="219"/>
      <c r="D58" s="217"/>
    </row>
    <row r="59" spans="1:4" ht="36" customHeight="1">
      <c r="A59" s="174" t="s">
        <v>1193</v>
      </c>
      <c r="B59" s="218"/>
      <c r="C59" s="219"/>
      <c r="D59" s="217"/>
    </row>
    <row r="60" spans="1:4" ht="36" customHeight="1">
      <c r="A60" s="170" t="s">
        <v>1194</v>
      </c>
      <c r="B60" s="218"/>
      <c r="C60" s="219"/>
      <c r="D60" s="217"/>
    </row>
    <row r="61" spans="1:4" ht="36" customHeight="1">
      <c r="A61" s="174" t="s">
        <v>1195</v>
      </c>
      <c r="B61" s="218"/>
      <c r="C61" s="219"/>
      <c r="D61" s="217"/>
    </row>
    <row r="62" spans="1:4" ht="36" customHeight="1">
      <c r="A62" s="174" t="s">
        <v>1196</v>
      </c>
      <c r="B62" s="218"/>
      <c r="C62" s="219"/>
      <c r="D62" s="217"/>
    </row>
    <row r="63" spans="1:4" ht="36" customHeight="1">
      <c r="A63" s="174" t="s">
        <v>1197</v>
      </c>
      <c r="B63" s="218"/>
      <c r="C63" s="219"/>
      <c r="D63" s="217"/>
    </row>
    <row r="64" spans="1:4" ht="36" customHeight="1">
      <c r="A64" s="174" t="s">
        <v>1198</v>
      </c>
      <c r="B64" s="218"/>
      <c r="C64" s="219"/>
      <c r="D64" s="217"/>
    </row>
    <row r="65" spans="1:4" ht="36" customHeight="1">
      <c r="A65" s="174" t="s">
        <v>1199</v>
      </c>
      <c r="B65" s="218"/>
      <c r="C65" s="219"/>
      <c r="D65" s="217"/>
    </row>
    <row r="66" spans="1:4" ht="36" customHeight="1">
      <c r="A66" s="170" t="s">
        <v>1200</v>
      </c>
      <c r="B66" s="218"/>
      <c r="C66" s="219"/>
      <c r="D66" s="217"/>
    </row>
    <row r="67" spans="1:4" ht="36" customHeight="1">
      <c r="A67" s="170" t="s">
        <v>1201</v>
      </c>
      <c r="B67" s="218"/>
      <c r="C67" s="219"/>
      <c r="D67" s="217"/>
    </row>
    <row r="68" spans="1:4" ht="36" customHeight="1">
      <c r="A68" s="170" t="s">
        <v>1202</v>
      </c>
      <c r="B68" s="218"/>
      <c r="C68" s="219"/>
      <c r="D68" s="217"/>
    </row>
    <row r="69" spans="1:4" ht="36" customHeight="1">
      <c r="A69" s="174" t="s">
        <v>1178</v>
      </c>
      <c r="B69" s="218"/>
      <c r="C69" s="219"/>
      <c r="D69" s="217"/>
    </row>
    <row r="70" spans="1:4" ht="36" customHeight="1">
      <c r="A70" s="174" t="s">
        <v>1179</v>
      </c>
      <c r="B70" s="218"/>
      <c r="C70" s="219"/>
      <c r="D70" s="217"/>
    </row>
    <row r="71" spans="1:4" ht="36" customHeight="1">
      <c r="A71" s="174" t="s">
        <v>1203</v>
      </c>
      <c r="B71" s="218"/>
      <c r="C71" s="219"/>
      <c r="D71" s="217"/>
    </row>
    <row r="72" spans="1:4" ht="36" customHeight="1">
      <c r="A72" s="174" t="s">
        <v>1204</v>
      </c>
      <c r="B72" s="218"/>
      <c r="C72" s="219"/>
      <c r="D72" s="217"/>
    </row>
    <row r="73" spans="1:4" ht="36" customHeight="1">
      <c r="A73" s="174" t="s">
        <v>1178</v>
      </c>
      <c r="B73" s="218"/>
      <c r="C73" s="219"/>
      <c r="D73" s="217"/>
    </row>
    <row r="74" spans="1:4" ht="36" customHeight="1">
      <c r="A74" s="170" t="s">
        <v>1179</v>
      </c>
      <c r="B74" s="218"/>
      <c r="C74" s="219"/>
      <c r="D74" s="217"/>
    </row>
    <row r="75" spans="1:4" ht="36" customHeight="1">
      <c r="A75" s="174" t="s">
        <v>1205</v>
      </c>
      <c r="B75" s="218"/>
      <c r="C75" s="219"/>
      <c r="D75" s="217"/>
    </row>
    <row r="76" spans="1:4" ht="36" customHeight="1">
      <c r="A76" s="174" t="s">
        <v>1206</v>
      </c>
      <c r="B76" s="218"/>
      <c r="C76" s="219"/>
      <c r="D76" s="217"/>
    </row>
    <row r="77" spans="1:4" ht="36" customHeight="1">
      <c r="A77" s="174" t="s">
        <v>1193</v>
      </c>
      <c r="B77" s="218"/>
      <c r="C77" s="219"/>
      <c r="D77" s="217"/>
    </row>
    <row r="78" spans="1:4" ht="36" customHeight="1">
      <c r="A78" s="174" t="s">
        <v>1194</v>
      </c>
      <c r="B78" s="218"/>
      <c r="C78" s="219"/>
      <c r="D78" s="217"/>
    </row>
    <row r="79" spans="1:4" s="161" customFormat="1" ht="36" customHeight="1">
      <c r="A79" s="177" t="s">
        <v>1195</v>
      </c>
      <c r="B79" s="220"/>
      <c r="C79" s="221"/>
      <c r="D79" s="217"/>
    </row>
    <row r="80" spans="1:4" s="161" customFormat="1" ht="36" customHeight="1">
      <c r="A80" s="173" t="s">
        <v>1196</v>
      </c>
      <c r="B80" s="220"/>
      <c r="C80" s="221"/>
      <c r="D80" s="217"/>
    </row>
    <row r="81" spans="1:4" s="161" customFormat="1" ht="36" customHeight="1">
      <c r="A81" s="173" t="s">
        <v>1207</v>
      </c>
      <c r="B81" s="220"/>
      <c r="C81" s="221"/>
      <c r="D81" s="217"/>
    </row>
    <row r="82" spans="1:4" s="161" customFormat="1" ht="36" customHeight="1">
      <c r="A82" s="173" t="s">
        <v>1208</v>
      </c>
      <c r="B82" s="220"/>
      <c r="C82" s="221"/>
      <c r="D82" s="217"/>
    </row>
    <row r="83" spans="1:4" s="161" customFormat="1" ht="36" customHeight="1">
      <c r="A83" s="173" t="s">
        <v>1199</v>
      </c>
      <c r="B83" s="220"/>
      <c r="C83" s="221"/>
      <c r="D83" s="217"/>
    </row>
    <row r="84" spans="1:4" s="161" customFormat="1" ht="36" customHeight="1">
      <c r="A84" s="177" t="s">
        <v>1209</v>
      </c>
      <c r="B84" s="220"/>
      <c r="C84" s="221"/>
      <c r="D84" s="217"/>
    </row>
    <row r="85" spans="1:4" s="161" customFormat="1" ht="36" customHeight="1">
      <c r="A85" s="179" t="s">
        <v>1210</v>
      </c>
      <c r="B85" s="220"/>
      <c r="C85" s="221"/>
      <c r="D85" s="217"/>
    </row>
    <row r="86" spans="1:4" s="161" customFormat="1" ht="36" customHeight="1">
      <c r="A86" s="179" t="s">
        <v>1178</v>
      </c>
      <c r="B86" s="220"/>
      <c r="C86" s="221"/>
      <c r="D86" s="217"/>
    </row>
    <row r="87" spans="1:4" s="161" customFormat="1" ht="36" customHeight="1">
      <c r="A87" s="179" t="s">
        <v>1179</v>
      </c>
      <c r="B87" s="220"/>
      <c r="C87" s="221"/>
      <c r="D87" s="217"/>
    </row>
    <row r="88" spans="1:4" s="161" customFormat="1" ht="36" customHeight="1">
      <c r="A88" s="179" t="s">
        <v>1180</v>
      </c>
      <c r="B88" s="220"/>
      <c r="C88" s="221"/>
      <c r="D88" s="217"/>
    </row>
    <row r="89" spans="1:4" s="161" customFormat="1" ht="36" customHeight="1">
      <c r="A89" s="179" t="s">
        <v>1181</v>
      </c>
      <c r="B89" s="220"/>
      <c r="C89" s="221"/>
      <c r="D89" s="217"/>
    </row>
    <row r="90" spans="1:4" s="161" customFormat="1" ht="36" customHeight="1">
      <c r="A90" s="179" t="s">
        <v>1184</v>
      </c>
      <c r="B90" s="220"/>
      <c r="C90" s="221"/>
      <c r="D90" s="217"/>
    </row>
    <row r="91" spans="1:4" s="161" customFormat="1" ht="36" customHeight="1">
      <c r="A91" s="179" t="s">
        <v>1186</v>
      </c>
      <c r="B91" s="220"/>
      <c r="C91" s="221"/>
      <c r="D91" s="217"/>
    </row>
    <row r="92" spans="1:4" s="161" customFormat="1" ht="36" customHeight="1">
      <c r="A92" s="179" t="s">
        <v>1187</v>
      </c>
      <c r="B92" s="220"/>
      <c r="C92" s="221"/>
      <c r="D92" s="217"/>
    </row>
    <row r="93" spans="1:4" s="161" customFormat="1" ht="36" customHeight="1">
      <c r="A93" s="179" t="s">
        <v>1211</v>
      </c>
      <c r="B93" s="220"/>
      <c r="C93" s="221"/>
      <c r="D93" s="217"/>
    </row>
    <row r="94" spans="1:4" ht="36" customHeight="1">
      <c r="A94" s="178" t="s">
        <v>1212</v>
      </c>
      <c r="B94" s="215">
        <v>827</v>
      </c>
      <c r="C94" s="216">
        <v>50</v>
      </c>
      <c r="D94" s="217">
        <f t="shared" ref="D94:D99" si="1">(C94-B94)/B94</f>
        <v>-0.93954050785973398</v>
      </c>
    </row>
    <row r="95" spans="1:4" ht="36" customHeight="1">
      <c r="A95" s="174" t="s">
        <v>1213</v>
      </c>
      <c r="B95" s="218">
        <v>827</v>
      </c>
      <c r="C95" s="219">
        <v>50</v>
      </c>
      <c r="D95" s="217">
        <f t="shared" si="1"/>
        <v>-0.93954050785973398</v>
      </c>
    </row>
    <row r="96" spans="1:4" ht="36" customHeight="1">
      <c r="A96" s="170" t="s">
        <v>1163</v>
      </c>
      <c r="B96" s="218">
        <v>547</v>
      </c>
      <c r="C96" s="219">
        <v>50</v>
      </c>
      <c r="D96" s="217">
        <f t="shared" si="1"/>
        <v>-0.90859232175502747</v>
      </c>
    </row>
    <row r="97" spans="1:4" s="161" customFormat="1" ht="36" customHeight="1">
      <c r="A97" s="173" t="s">
        <v>1214</v>
      </c>
      <c r="B97" s="220"/>
      <c r="C97" s="221"/>
      <c r="D97" s="217"/>
    </row>
    <row r="98" spans="1:4" s="161" customFormat="1" ht="36" customHeight="1">
      <c r="A98" s="173" t="s">
        <v>1215</v>
      </c>
      <c r="B98" s="220"/>
      <c r="C98" s="221"/>
      <c r="D98" s="217"/>
    </row>
    <row r="99" spans="1:4" ht="36" customHeight="1">
      <c r="A99" s="174" t="s">
        <v>1216</v>
      </c>
      <c r="B99" s="218">
        <v>280</v>
      </c>
      <c r="C99" s="219"/>
      <c r="D99" s="217">
        <f t="shared" si="1"/>
        <v>-1</v>
      </c>
    </row>
    <row r="100" spans="1:4" s="161" customFormat="1" ht="36" customHeight="1">
      <c r="A100" s="173" t="s">
        <v>1217</v>
      </c>
      <c r="B100" s="220"/>
      <c r="C100" s="221"/>
      <c r="D100" s="217"/>
    </row>
    <row r="101" spans="1:4" s="161" customFormat="1" ht="36" customHeight="1">
      <c r="A101" s="177" t="s">
        <v>1163</v>
      </c>
      <c r="B101" s="220"/>
      <c r="C101" s="221"/>
      <c r="D101" s="217"/>
    </row>
    <row r="102" spans="1:4" s="161" customFormat="1" ht="36" customHeight="1">
      <c r="A102" s="177" t="s">
        <v>1214</v>
      </c>
      <c r="B102" s="220"/>
      <c r="C102" s="221"/>
      <c r="D102" s="217"/>
    </row>
    <row r="103" spans="1:4" s="161" customFormat="1" ht="36" customHeight="1">
      <c r="A103" s="173" t="s">
        <v>1218</v>
      </c>
      <c r="B103" s="220"/>
      <c r="C103" s="221"/>
      <c r="D103" s="217"/>
    </row>
    <row r="104" spans="1:4" s="161" customFormat="1" ht="36" customHeight="1">
      <c r="A104" s="177" t="s">
        <v>1219</v>
      </c>
      <c r="B104" s="220"/>
      <c r="C104" s="221"/>
      <c r="D104" s="217"/>
    </row>
    <row r="105" spans="1:4" ht="36" customHeight="1">
      <c r="A105" s="174" t="s">
        <v>1220</v>
      </c>
      <c r="B105" s="218"/>
      <c r="C105" s="219"/>
      <c r="D105" s="217"/>
    </row>
    <row r="106" spans="1:4" s="161" customFormat="1" ht="36" customHeight="1">
      <c r="A106" s="173" t="s">
        <v>718</v>
      </c>
      <c r="B106" s="220"/>
      <c r="C106" s="221"/>
      <c r="D106" s="217"/>
    </row>
    <row r="107" spans="1:4" s="161" customFormat="1" ht="36" customHeight="1">
      <c r="A107" s="173" t="s">
        <v>1221</v>
      </c>
      <c r="B107" s="220"/>
      <c r="C107" s="221"/>
      <c r="D107" s="217"/>
    </row>
    <row r="108" spans="1:4" s="161" customFormat="1" ht="36" customHeight="1">
      <c r="A108" s="173" t="s">
        <v>1222</v>
      </c>
      <c r="B108" s="220"/>
      <c r="C108" s="221"/>
      <c r="D108" s="217"/>
    </row>
    <row r="109" spans="1:4" ht="36" customHeight="1">
      <c r="A109" s="170" t="s">
        <v>1223</v>
      </c>
      <c r="B109" s="218"/>
      <c r="C109" s="219"/>
      <c r="D109" s="217"/>
    </row>
    <row r="110" spans="1:4" s="161" customFormat="1" ht="36" customHeight="1">
      <c r="A110" s="173" t="s">
        <v>1224</v>
      </c>
      <c r="B110" s="220"/>
      <c r="C110" s="221"/>
      <c r="D110" s="217"/>
    </row>
    <row r="111" spans="1:4" s="161" customFormat="1" ht="36" customHeight="1">
      <c r="A111" s="173" t="s">
        <v>1163</v>
      </c>
      <c r="B111" s="220"/>
      <c r="C111" s="221"/>
      <c r="D111" s="217"/>
    </row>
    <row r="112" spans="1:4" s="161" customFormat="1" ht="36" customHeight="1">
      <c r="A112" s="173" t="s">
        <v>1225</v>
      </c>
      <c r="B112" s="220"/>
      <c r="C112" s="221"/>
      <c r="D112" s="217"/>
    </row>
    <row r="113" spans="1:4" ht="36" customHeight="1">
      <c r="A113" s="174" t="s">
        <v>1226</v>
      </c>
      <c r="B113" s="218"/>
      <c r="C113" s="219"/>
      <c r="D113" s="217"/>
    </row>
    <row r="114" spans="1:4" s="161" customFormat="1" ht="36" customHeight="1">
      <c r="A114" s="177" t="s">
        <v>718</v>
      </c>
      <c r="B114" s="220"/>
      <c r="C114" s="221"/>
      <c r="D114" s="217"/>
    </row>
    <row r="115" spans="1:4" s="161" customFormat="1" ht="36" customHeight="1">
      <c r="A115" s="173" t="s">
        <v>1221</v>
      </c>
      <c r="B115" s="220"/>
      <c r="C115" s="221"/>
      <c r="D115" s="217"/>
    </row>
    <row r="116" spans="1:4" ht="36" customHeight="1">
      <c r="A116" s="174" t="s">
        <v>1222</v>
      </c>
      <c r="B116" s="218"/>
      <c r="C116" s="219"/>
      <c r="D116" s="217"/>
    </row>
    <row r="117" spans="1:4" s="161" customFormat="1" ht="36" customHeight="1">
      <c r="A117" s="173" t="s">
        <v>1227</v>
      </c>
      <c r="B117" s="220"/>
      <c r="C117" s="221"/>
      <c r="D117" s="217"/>
    </row>
    <row r="118" spans="1:4" ht="36" customHeight="1">
      <c r="A118" s="178" t="s">
        <v>1228</v>
      </c>
      <c r="B118" s="215"/>
      <c r="C118" s="216"/>
      <c r="D118" s="217"/>
    </row>
    <row r="119" spans="1:4" s="161" customFormat="1" ht="36" customHeight="1">
      <c r="A119" s="177" t="s">
        <v>1229</v>
      </c>
      <c r="B119" s="220"/>
      <c r="C119" s="221"/>
      <c r="D119" s="217"/>
    </row>
    <row r="120" spans="1:4" s="161" customFormat="1" ht="36" customHeight="1">
      <c r="A120" s="173" t="s">
        <v>750</v>
      </c>
      <c r="B120" s="220"/>
      <c r="C120" s="221"/>
      <c r="D120" s="217"/>
    </row>
    <row r="121" spans="1:4" s="161" customFormat="1" ht="36" customHeight="1">
      <c r="A121" s="173" t="s">
        <v>751</v>
      </c>
      <c r="B121" s="220"/>
      <c r="C121" s="221"/>
      <c r="D121" s="217"/>
    </row>
    <row r="122" spans="1:4" s="161" customFormat="1" ht="36" customHeight="1">
      <c r="A122" s="173" t="s">
        <v>1230</v>
      </c>
      <c r="B122" s="220"/>
      <c r="C122" s="221"/>
      <c r="D122" s="217"/>
    </row>
    <row r="123" spans="1:4" s="161" customFormat="1" ht="36" customHeight="1">
      <c r="A123" s="173" t="s">
        <v>1231</v>
      </c>
      <c r="B123" s="220"/>
      <c r="C123" s="221"/>
      <c r="D123" s="217"/>
    </row>
    <row r="124" spans="1:4" ht="36" customHeight="1">
      <c r="A124" s="174" t="s">
        <v>1232</v>
      </c>
      <c r="B124" s="218"/>
      <c r="C124" s="219"/>
      <c r="D124" s="217"/>
    </row>
    <row r="125" spans="1:4" s="161" customFormat="1" ht="36" customHeight="1">
      <c r="A125" s="173" t="s">
        <v>1230</v>
      </c>
      <c r="B125" s="220"/>
      <c r="C125" s="221"/>
      <c r="D125" s="217"/>
    </row>
    <row r="126" spans="1:4" s="161" customFormat="1" ht="36" customHeight="1">
      <c r="A126" s="173" t="s">
        <v>1233</v>
      </c>
      <c r="B126" s="220"/>
      <c r="C126" s="221"/>
      <c r="D126" s="217"/>
    </row>
    <row r="127" spans="1:4" s="161" customFormat="1" ht="36" customHeight="1">
      <c r="A127" s="173" t="s">
        <v>1234</v>
      </c>
      <c r="B127" s="220"/>
      <c r="C127" s="221"/>
      <c r="D127" s="217"/>
    </row>
    <row r="128" spans="1:4" ht="36" customHeight="1">
      <c r="A128" s="170" t="s">
        <v>1235</v>
      </c>
      <c r="B128" s="218"/>
      <c r="C128" s="219"/>
      <c r="D128" s="217"/>
    </row>
    <row r="129" spans="1:4" ht="36" customHeight="1">
      <c r="A129" s="174" t="s">
        <v>1236</v>
      </c>
      <c r="B129" s="218"/>
      <c r="C129" s="219"/>
      <c r="D129" s="217"/>
    </row>
    <row r="130" spans="1:4" s="161" customFormat="1" ht="36" customHeight="1">
      <c r="A130" s="173" t="s">
        <v>757</v>
      </c>
      <c r="B130" s="220"/>
      <c r="C130" s="221"/>
      <c r="D130" s="217"/>
    </row>
    <row r="131" spans="1:4" ht="36" customHeight="1">
      <c r="A131" s="174" t="s">
        <v>1237</v>
      </c>
      <c r="B131" s="218"/>
      <c r="C131" s="219"/>
      <c r="D131" s="217"/>
    </row>
    <row r="132" spans="1:4" ht="36" customHeight="1">
      <c r="A132" s="174" t="s">
        <v>1238</v>
      </c>
      <c r="B132" s="218"/>
      <c r="C132" s="219"/>
      <c r="D132" s="217"/>
    </row>
    <row r="133" spans="1:4" s="161" customFormat="1" ht="36" customHeight="1">
      <c r="A133" s="173" t="s">
        <v>1239</v>
      </c>
      <c r="B133" s="220"/>
      <c r="C133" s="221"/>
      <c r="D133" s="217"/>
    </row>
    <row r="134" spans="1:4" s="161" customFormat="1" ht="36" customHeight="1">
      <c r="A134" s="173" t="s">
        <v>1240</v>
      </c>
      <c r="B134" s="220"/>
      <c r="C134" s="221"/>
      <c r="D134" s="217"/>
    </row>
    <row r="135" spans="1:4" s="161" customFormat="1" ht="36" customHeight="1">
      <c r="A135" s="177" t="s">
        <v>1241</v>
      </c>
      <c r="B135" s="220"/>
      <c r="C135" s="221"/>
      <c r="D135" s="217"/>
    </row>
    <row r="136" spans="1:4" s="161" customFormat="1" ht="36" customHeight="1">
      <c r="A136" s="173" t="s">
        <v>1242</v>
      </c>
      <c r="B136" s="220"/>
      <c r="C136" s="221"/>
      <c r="D136" s="217"/>
    </row>
    <row r="137" spans="1:4" s="161" customFormat="1" ht="36" customHeight="1">
      <c r="A137" s="173" t="s">
        <v>1243</v>
      </c>
      <c r="B137" s="220"/>
      <c r="C137" s="221"/>
      <c r="D137" s="217"/>
    </row>
    <row r="138" spans="1:4" s="161" customFormat="1" ht="36" customHeight="1">
      <c r="A138" s="173" t="s">
        <v>1244</v>
      </c>
      <c r="B138" s="220"/>
      <c r="C138" s="221"/>
      <c r="D138" s="217"/>
    </row>
    <row r="139" spans="1:4" s="161" customFormat="1" ht="36" customHeight="1">
      <c r="A139" s="173" t="s">
        <v>1245</v>
      </c>
      <c r="B139" s="220"/>
      <c r="C139" s="221"/>
      <c r="D139" s="217"/>
    </row>
    <row r="140" spans="1:4" s="161" customFormat="1" ht="36" customHeight="1">
      <c r="A140" s="173" t="s">
        <v>1246</v>
      </c>
      <c r="B140" s="220"/>
      <c r="C140" s="221"/>
      <c r="D140" s="217"/>
    </row>
    <row r="141" spans="1:4" s="161" customFormat="1" ht="36" customHeight="1">
      <c r="A141" s="173" t="s">
        <v>1247</v>
      </c>
      <c r="B141" s="220"/>
      <c r="C141" s="221"/>
      <c r="D141" s="217"/>
    </row>
    <row r="142" spans="1:4" s="161" customFormat="1" ht="36" customHeight="1">
      <c r="A142" s="173" t="s">
        <v>1248</v>
      </c>
      <c r="B142" s="220"/>
      <c r="C142" s="221"/>
      <c r="D142" s="217"/>
    </row>
    <row r="143" spans="1:4" s="161" customFormat="1" ht="36" customHeight="1">
      <c r="A143" s="173" t="s">
        <v>1249</v>
      </c>
      <c r="B143" s="220"/>
      <c r="C143" s="221"/>
      <c r="D143" s="217"/>
    </row>
    <row r="144" spans="1:4" s="161" customFormat="1" ht="36" customHeight="1">
      <c r="A144" s="177" t="s">
        <v>1250</v>
      </c>
      <c r="B144" s="220"/>
      <c r="C144" s="221"/>
      <c r="D144" s="217"/>
    </row>
    <row r="145" spans="1:4" s="161" customFormat="1" ht="36" customHeight="1">
      <c r="A145" s="177" t="s">
        <v>1251</v>
      </c>
      <c r="B145" s="220"/>
      <c r="C145" s="221"/>
      <c r="D145" s="217"/>
    </row>
    <row r="146" spans="1:4" s="161" customFormat="1" ht="36" customHeight="1">
      <c r="A146" s="173" t="s">
        <v>1252</v>
      </c>
      <c r="B146" s="220"/>
      <c r="C146" s="221"/>
      <c r="D146" s="217"/>
    </row>
    <row r="147" spans="1:4" s="161" customFormat="1" ht="36" customHeight="1">
      <c r="A147" s="173" t="s">
        <v>1253</v>
      </c>
      <c r="B147" s="220"/>
      <c r="C147" s="221"/>
      <c r="D147" s="217"/>
    </row>
    <row r="148" spans="1:4" s="161" customFormat="1" ht="36" customHeight="1">
      <c r="A148" s="173" t="s">
        <v>1254</v>
      </c>
      <c r="B148" s="220"/>
      <c r="C148" s="221"/>
      <c r="D148" s="217"/>
    </row>
    <row r="149" spans="1:4" s="161" customFormat="1" ht="36" customHeight="1">
      <c r="A149" s="173" t="s">
        <v>1255</v>
      </c>
      <c r="B149" s="220"/>
      <c r="C149" s="221"/>
      <c r="D149" s="217"/>
    </row>
    <row r="150" spans="1:4" ht="36" customHeight="1">
      <c r="A150" s="174" t="s">
        <v>1256</v>
      </c>
      <c r="B150" s="218"/>
      <c r="C150" s="219"/>
      <c r="D150" s="217"/>
    </row>
    <row r="151" spans="1:4" ht="36" customHeight="1">
      <c r="A151" s="174" t="s">
        <v>1257</v>
      </c>
      <c r="B151" s="218"/>
      <c r="C151" s="219"/>
      <c r="D151" s="217"/>
    </row>
    <row r="152" spans="1:4" s="161" customFormat="1" ht="36" customHeight="1">
      <c r="A152" s="177" t="s">
        <v>778</v>
      </c>
      <c r="B152" s="220"/>
      <c r="C152" s="221"/>
      <c r="D152" s="217"/>
    </row>
    <row r="153" spans="1:4" ht="36" customHeight="1">
      <c r="A153" s="174" t="s">
        <v>1258</v>
      </c>
      <c r="B153" s="218"/>
      <c r="C153" s="219"/>
      <c r="D153" s="217"/>
    </row>
    <row r="154" spans="1:4" ht="36" customHeight="1">
      <c r="A154" s="174" t="s">
        <v>1259</v>
      </c>
      <c r="B154" s="218"/>
      <c r="C154" s="219"/>
      <c r="D154" s="217"/>
    </row>
    <row r="155" spans="1:4" s="161" customFormat="1" ht="36" customHeight="1">
      <c r="A155" s="173" t="s">
        <v>1260</v>
      </c>
      <c r="B155" s="220"/>
      <c r="C155" s="221"/>
      <c r="D155" s="217"/>
    </row>
    <row r="156" spans="1:4" s="161" customFormat="1" ht="36" customHeight="1">
      <c r="A156" s="173" t="s">
        <v>1261</v>
      </c>
      <c r="B156" s="220"/>
      <c r="C156" s="221"/>
      <c r="D156" s="217"/>
    </row>
    <row r="157" spans="1:4" s="161" customFormat="1" ht="36" customHeight="1">
      <c r="A157" s="173" t="s">
        <v>1262</v>
      </c>
      <c r="B157" s="220"/>
      <c r="C157" s="221"/>
      <c r="D157" s="217"/>
    </row>
    <row r="158" spans="1:4" s="161" customFormat="1" ht="36" customHeight="1">
      <c r="A158" s="177" t="s">
        <v>1263</v>
      </c>
      <c r="B158" s="220"/>
      <c r="C158" s="221"/>
      <c r="D158" s="217"/>
    </row>
    <row r="159" spans="1:4" s="161" customFormat="1" ht="36" customHeight="1">
      <c r="A159" s="173" t="s">
        <v>1264</v>
      </c>
      <c r="B159" s="220"/>
      <c r="C159" s="221"/>
      <c r="D159" s="217"/>
    </row>
    <row r="160" spans="1:4" s="161" customFormat="1" ht="36" customHeight="1">
      <c r="A160" s="173" t="s">
        <v>750</v>
      </c>
      <c r="B160" s="220"/>
      <c r="C160" s="221"/>
      <c r="D160" s="217"/>
    </row>
    <row r="161" spans="1:4" s="161" customFormat="1" ht="36" customHeight="1">
      <c r="A161" s="177" t="s">
        <v>1265</v>
      </c>
      <c r="B161" s="220"/>
      <c r="C161" s="221"/>
      <c r="D161" s="217"/>
    </row>
    <row r="162" spans="1:4" ht="36" customHeight="1">
      <c r="A162" s="170" t="s">
        <v>1266</v>
      </c>
      <c r="B162" s="218"/>
      <c r="C162" s="219"/>
      <c r="D162" s="217"/>
    </row>
    <row r="163" spans="1:4" ht="36" customHeight="1">
      <c r="A163" s="174" t="s">
        <v>750</v>
      </c>
      <c r="B163" s="218"/>
      <c r="C163" s="219"/>
      <c r="D163" s="217"/>
    </row>
    <row r="164" spans="1:4" s="161" customFormat="1" ht="36" customHeight="1">
      <c r="A164" s="173" t="s">
        <v>1267</v>
      </c>
      <c r="B164" s="220"/>
      <c r="C164" s="221"/>
      <c r="D164" s="217"/>
    </row>
    <row r="165" spans="1:4" s="161" customFormat="1" ht="36" customHeight="1">
      <c r="A165" s="173" t="s">
        <v>1268</v>
      </c>
      <c r="B165" s="220"/>
      <c r="C165" s="221"/>
      <c r="D165" s="217"/>
    </row>
    <row r="166" spans="1:4" s="161" customFormat="1" ht="36" customHeight="1">
      <c r="A166" s="173" t="s">
        <v>1269</v>
      </c>
      <c r="B166" s="220"/>
      <c r="C166" s="221"/>
      <c r="D166" s="217"/>
    </row>
    <row r="167" spans="1:4" s="161" customFormat="1" ht="36" customHeight="1">
      <c r="A167" s="173" t="s">
        <v>757</v>
      </c>
      <c r="B167" s="220"/>
      <c r="C167" s="221"/>
      <c r="D167" s="217"/>
    </row>
    <row r="168" spans="1:4" s="161" customFormat="1" ht="36" customHeight="1">
      <c r="A168" s="177" t="s">
        <v>1238</v>
      </c>
      <c r="B168" s="220"/>
      <c r="C168" s="221"/>
      <c r="D168" s="217"/>
    </row>
    <row r="169" spans="1:4" s="161" customFormat="1" ht="36" customHeight="1">
      <c r="A169" s="180" t="s">
        <v>1270</v>
      </c>
      <c r="B169" s="220"/>
      <c r="C169" s="221"/>
      <c r="D169" s="217"/>
    </row>
    <row r="170" spans="1:4" ht="36" customHeight="1">
      <c r="A170" s="181" t="s">
        <v>1271</v>
      </c>
      <c r="B170" s="215"/>
      <c r="C170" s="216"/>
      <c r="D170" s="217"/>
    </row>
    <row r="171" spans="1:4" ht="36" customHeight="1">
      <c r="A171" s="182" t="s">
        <v>1272</v>
      </c>
      <c r="B171" s="218"/>
      <c r="C171" s="219"/>
      <c r="D171" s="217"/>
    </row>
    <row r="172" spans="1:4" ht="36" customHeight="1">
      <c r="A172" s="182" t="s">
        <v>1273</v>
      </c>
      <c r="B172" s="218"/>
      <c r="C172" s="219"/>
      <c r="D172" s="217"/>
    </row>
    <row r="173" spans="1:4" s="161" customFormat="1" ht="36" customHeight="1">
      <c r="A173" s="180" t="s">
        <v>1274</v>
      </c>
      <c r="B173" s="220"/>
      <c r="C173" s="221"/>
      <c r="D173" s="217"/>
    </row>
    <row r="174" spans="1:4" ht="36" customHeight="1">
      <c r="A174" s="181" t="s">
        <v>1275</v>
      </c>
      <c r="B174" s="215">
        <v>2045</v>
      </c>
      <c r="C174" s="216">
        <v>1150</v>
      </c>
      <c r="D174" s="217">
        <f t="shared" ref="D174:D196" si="2">(C174-B174)/B174</f>
        <v>-0.43765281173594134</v>
      </c>
    </row>
    <row r="175" spans="1:4" ht="36" customHeight="1">
      <c r="A175" s="182" t="s">
        <v>1276</v>
      </c>
      <c r="B175" s="218"/>
      <c r="C175" s="219"/>
      <c r="D175" s="217"/>
    </row>
    <row r="176" spans="1:4" ht="36" customHeight="1">
      <c r="A176" s="182" t="s">
        <v>1277</v>
      </c>
      <c r="B176" s="218"/>
      <c r="C176" s="219"/>
      <c r="D176" s="217"/>
    </row>
    <row r="177" spans="1:4" s="161" customFormat="1" ht="36" customHeight="1">
      <c r="A177" s="180" t="s">
        <v>1278</v>
      </c>
      <c r="B177" s="220"/>
      <c r="C177" s="221"/>
      <c r="D177" s="217"/>
    </row>
    <row r="178" spans="1:4" s="161" customFormat="1" ht="36" customHeight="1">
      <c r="A178" s="180" t="s">
        <v>1279</v>
      </c>
      <c r="B178" s="220"/>
      <c r="C178" s="221"/>
      <c r="D178" s="217"/>
    </row>
    <row r="179" spans="1:4" ht="36" customHeight="1">
      <c r="A179" s="182" t="s">
        <v>1280</v>
      </c>
      <c r="B179" s="218"/>
      <c r="C179" s="219"/>
      <c r="D179" s="217"/>
    </row>
    <row r="180" spans="1:4" ht="36" customHeight="1">
      <c r="A180" s="182" t="s">
        <v>1281</v>
      </c>
      <c r="B180" s="218"/>
      <c r="C180" s="219"/>
      <c r="D180" s="217"/>
    </row>
    <row r="181" spans="1:4" s="161" customFormat="1" ht="36" customHeight="1">
      <c r="A181" s="180" t="s">
        <v>1282</v>
      </c>
      <c r="B181" s="220"/>
      <c r="C181" s="221"/>
      <c r="D181" s="217"/>
    </row>
    <row r="182" spans="1:4" s="161" customFormat="1" ht="36" customHeight="1">
      <c r="A182" s="180" t="s">
        <v>1283</v>
      </c>
      <c r="B182" s="220"/>
      <c r="C182" s="221"/>
      <c r="D182" s="217"/>
    </row>
    <row r="183" spans="1:4" ht="36" customHeight="1">
      <c r="A183" s="182" t="s">
        <v>1284</v>
      </c>
      <c r="B183" s="218"/>
      <c r="C183" s="219"/>
      <c r="D183" s="217"/>
    </row>
    <row r="184" spans="1:4" s="161" customFormat="1" ht="36" customHeight="1">
      <c r="A184" s="180" t="s">
        <v>1285</v>
      </c>
      <c r="B184" s="220"/>
      <c r="C184" s="221"/>
      <c r="D184" s="217"/>
    </row>
    <row r="185" spans="1:4" ht="36" customHeight="1">
      <c r="A185" s="182" t="s">
        <v>1286</v>
      </c>
      <c r="B185" s="218">
        <v>2045</v>
      </c>
      <c r="C185" s="219">
        <v>1150</v>
      </c>
      <c r="D185" s="217">
        <f t="shared" si="2"/>
        <v>-0.43765281173594134</v>
      </c>
    </row>
    <row r="186" spans="1:4" ht="36" customHeight="1">
      <c r="A186" s="182" t="s">
        <v>1287</v>
      </c>
      <c r="B186" s="218"/>
      <c r="C186" s="219"/>
      <c r="D186" s="217"/>
    </row>
    <row r="187" spans="1:4" ht="36" customHeight="1">
      <c r="A187" s="182" t="s">
        <v>1288</v>
      </c>
      <c r="B187" s="218">
        <v>799</v>
      </c>
      <c r="C187" s="219">
        <v>550</v>
      </c>
      <c r="D187" s="217">
        <f t="shared" si="2"/>
        <v>-0.311639549436796</v>
      </c>
    </row>
    <row r="188" spans="1:4" ht="36" customHeight="1">
      <c r="A188" s="182" t="s">
        <v>1289</v>
      </c>
      <c r="B188" s="218">
        <v>212</v>
      </c>
      <c r="C188" s="219">
        <v>100</v>
      </c>
      <c r="D188" s="217">
        <f t="shared" si="2"/>
        <v>-0.52830188679245282</v>
      </c>
    </row>
    <row r="189" spans="1:4" ht="36" customHeight="1">
      <c r="A189" s="182" t="s">
        <v>1290</v>
      </c>
      <c r="B189" s="218">
        <v>34</v>
      </c>
      <c r="C189" s="219"/>
      <c r="D189" s="217">
        <f t="shared" si="2"/>
        <v>-1</v>
      </c>
    </row>
    <row r="190" spans="1:4" s="161" customFormat="1" ht="36" customHeight="1">
      <c r="A190" s="180" t="s">
        <v>1291</v>
      </c>
      <c r="B190" s="220"/>
      <c r="C190" s="221"/>
      <c r="D190" s="217"/>
    </row>
    <row r="191" spans="1:4" ht="36" customHeight="1">
      <c r="A191" s="182" t="s">
        <v>1292</v>
      </c>
      <c r="B191" s="218">
        <v>88</v>
      </c>
      <c r="C191" s="219"/>
      <c r="D191" s="217">
        <f t="shared" si="2"/>
        <v>-1</v>
      </c>
    </row>
    <row r="192" spans="1:4" ht="36" customHeight="1">
      <c r="A192" s="182" t="s">
        <v>1293</v>
      </c>
      <c r="B192" s="218"/>
      <c r="C192" s="219"/>
      <c r="D192" s="217"/>
    </row>
    <row r="193" spans="1:4" ht="36" customHeight="1">
      <c r="A193" s="182" t="s">
        <v>1294</v>
      </c>
      <c r="B193" s="218"/>
      <c r="C193" s="219"/>
      <c r="D193" s="217"/>
    </row>
    <row r="194" spans="1:4" s="161" customFormat="1" ht="36" customHeight="1">
      <c r="A194" s="180" t="s">
        <v>1295</v>
      </c>
      <c r="B194" s="220"/>
      <c r="C194" s="221"/>
      <c r="D194" s="217"/>
    </row>
    <row r="195" spans="1:4" ht="36" customHeight="1">
      <c r="A195" s="182" t="s">
        <v>1296</v>
      </c>
      <c r="B195" s="218">
        <v>32</v>
      </c>
      <c r="C195" s="219"/>
      <c r="D195" s="217">
        <f t="shared" si="2"/>
        <v>-1</v>
      </c>
    </row>
    <row r="196" spans="1:4" ht="36" customHeight="1">
      <c r="A196" s="182" t="s">
        <v>1297</v>
      </c>
      <c r="B196" s="218">
        <v>880</v>
      </c>
      <c r="C196" s="219">
        <v>500</v>
      </c>
      <c r="D196" s="217">
        <f t="shared" si="2"/>
        <v>-0.43181818181818182</v>
      </c>
    </row>
    <row r="197" spans="1:4" ht="36" customHeight="1">
      <c r="A197" s="181" t="s">
        <v>1298</v>
      </c>
      <c r="B197" s="215"/>
      <c r="C197" s="216"/>
      <c r="D197" s="217"/>
    </row>
    <row r="198" spans="1:4" ht="36" customHeight="1">
      <c r="A198" s="182" t="s">
        <v>1299</v>
      </c>
      <c r="B198" s="218"/>
      <c r="C198" s="219"/>
      <c r="D198" s="217"/>
    </row>
    <row r="199" spans="1:4" s="161" customFormat="1" ht="36" customHeight="1">
      <c r="A199" s="180" t="s">
        <v>1300</v>
      </c>
      <c r="B199" s="220"/>
      <c r="C199" s="221"/>
      <c r="D199" s="217"/>
    </row>
    <row r="200" spans="1:4" s="161" customFormat="1" ht="36" customHeight="1">
      <c r="A200" s="180" t="s">
        <v>1301</v>
      </c>
      <c r="B200" s="220"/>
      <c r="C200" s="221"/>
      <c r="D200" s="217"/>
    </row>
    <row r="201" spans="1:4" s="161" customFormat="1" ht="36" customHeight="1">
      <c r="A201" s="180" t="s">
        <v>1302</v>
      </c>
      <c r="B201" s="220"/>
      <c r="C201" s="221"/>
      <c r="D201" s="217"/>
    </row>
    <row r="202" spans="1:4" ht="36" customHeight="1">
      <c r="A202" s="182" t="s">
        <v>1303</v>
      </c>
      <c r="B202" s="218"/>
      <c r="C202" s="219"/>
      <c r="D202" s="217"/>
    </row>
    <row r="203" spans="1:4" s="161" customFormat="1" ht="36" customHeight="1">
      <c r="A203" s="180" t="s">
        <v>1304</v>
      </c>
      <c r="B203" s="220"/>
      <c r="C203" s="221"/>
      <c r="D203" s="217"/>
    </row>
    <row r="204" spans="1:4" s="161" customFormat="1" ht="36" customHeight="1">
      <c r="A204" s="180" t="s">
        <v>1305</v>
      </c>
      <c r="B204" s="220"/>
      <c r="C204" s="221"/>
      <c r="D204" s="217"/>
    </row>
    <row r="205" spans="1:4" s="161" customFormat="1" ht="36" customHeight="1">
      <c r="A205" s="180" t="s">
        <v>1306</v>
      </c>
      <c r="B205" s="220"/>
      <c r="C205" s="221"/>
      <c r="D205" s="217"/>
    </row>
    <row r="206" spans="1:4" s="161" customFormat="1" ht="36" customHeight="1">
      <c r="A206" s="180" t="s">
        <v>1307</v>
      </c>
      <c r="B206" s="220"/>
      <c r="C206" s="221"/>
      <c r="D206" s="217"/>
    </row>
    <row r="207" spans="1:4" s="161" customFormat="1" ht="36" customHeight="1">
      <c r="A207" s="180" t="s">
        <v>1308</v>
      </c>
      <c r="B207" s="220"/>
      <c r="C207" s="221"/>
      <c r="D207" s="217"/>
    </row>
    <row r="208" spans="1:4" s="161" customFormat="1" ht="36" customHeight="1">
      <c r="A208" s="180" t="s">
        <v>1309</v>
      </c>
      <c r="B208" s="220"/>
      <c r="C208" s="221"/>
      <c r="D208" s="217"/>
    </row>
    <row r="209" spans="1:4" s="161" customFormat="1" ht="36" customHeight="1">
      <c r="A209" s="180" t="s">
        <v>1310</v>
      </c>
      <c r="B209" s="220"/>
      <c r="C209" s="221"/>
      <c r="D209" s="217"/>
    </row>
    <row r="210" spans="1:4" ht="36" customHeight="1">
      <c r="A210" s="182" t="s">
        <v>1311</v>
      </c>
      <c r="B210" s="218"/>
      <c r="C210" s="219"/>
      <c r="D210" s="217"/>
    </row>
    <row r="211" spans="1:4" ht="36" customHeight="1">
      <c r="A211" s="182" t="s">
        <v>1312</v>
      </c>
      <c r="B211" s="218"/>
      <c r="C211" s="219"/>
      <c r="D211" s="217"/>
    </row>
    <row r="212" spans="1:4" ht="36" customHeight="1">
      <c r="A212" s="182" t="s">
        <v>1313</v>
      </c>
      <c r="B212" s="218"/>
      <c r="C212" s="219"/>
      <c r="D212" s="217"/>
    </row>
    <row r="213" spans="1:4" ht="36" customHeight="1">
      <c r="A213" s="182" t="s">
        <v>1314</v>
      </c>
      <c r="B213" s="218"/>
      <c r="C213" s="219"/>
      <c r="D213" s="217"/>
    </row>
    <row r="214" spans="1:4" ht="36" customHeight="1">
      <c r="A214" s="182" t="s">
        <v>1315</v>
      </c>
      <c r="B214" s="218"/>
      <c r="C214" s="219"/>
      <c r="D214" s="217"/>
    </row>
    <row r="215" spans="1:4" ht="36" customHeight="1">
      <c r="A215" s="181" t="s">
        <v>1316</v>
      </c>
      <c r="B215" s="215"/>
      <c r="C215" s="216"/>
      <c r="D215" s="217"/>
    </row>
    <row r="216" spans="1:4" ht="36" customHeight="1">
      <c r="A216" s="182" t="s">
        <v>1317</v>
      </c>
      <c r="B216" s="218"/>
      <c r="C216" s="219"/>
      <c r="D216" s="217"/>
    </row>
    <row r="217" spans="1:4" s="161" customFormat="1" ht="36" customHeight="1">
      <c r="A217" s="180" t="s">
        <v>1318</v>
      </c>
      <c r="B217" s="220"/>
      <c r="C217" s="221"/>
      <c r="D217" s="217"/>
    </row>
    <row r="218" spans="1:4" s="161" customFormat="1" ht="36" customHeight="1">
      <c r="A218" s="180" t="s">
        <v>1319</v>
      </c>
      <c r="B218" s="220"/>
      <c r="C218" s="221"/>
      <c r="D218" s="217"/>
    </row>
    <row r="219" spans="1:4" s="161" customFormat="1" ht="36" customHeight="1">
      <c r="A219" s="180" t="s">
        <v>1320</v>
      </c>
      <c r="B219" s="220"/>
      <c r="C219" s="221"/>
      <c r="D219" s="217"/>
    </row>
    <row r="220" spans="1:4" ht="36" customHeight="1">
      <c r="A220" s="182" t="s">
        <v>1321</v>
      </c>
      <c r="B220" s="218"/>
      <c r="C220" s="219"/>
      <c r="D220" s="217"/>
    </row>
    <row r="221" spans="1:4" s="161" customFormat="1" ht="36" customHeight="1">
      <c r="A221" s="180" t="s">
        <v>1322</v>
      </c>
      <c r="B221" s="220"/>
      <c r="C221" s="221"/>
      <c r="D221" s="217"/>
    </row>
    <row r="222" spans="1:4" s="161" customFormat="1" ht="36" customHeight="1">
      <c r="A222" s="180" t="s">
        <v>1323</v>
      </c>
      <c r="B222" s="220"/>
      <c r="C222" s="221"/>
      <c r="D222" s="217"/>
    </row>
    <row r="223" spans="1:4" ht="36" customHeight="1">
      <c r="A223" s="182" t="s">
        <v>1324</v>
      </c>
      <c r="B223" s="218"/>
      <c r="C223" s="219"/>
      <c r="D223" s="217"/>
    </row>
    <row r="224" spans="1:4" s="161" customFormat="1" ht="36" customHeight="1">
      <c r="A224" s="180" t="s">
        <v>1325</v>
      </c>
      <c r="B224" s="220"/>
      <c r="C224" s="221"/>
      <c r="D224" s="217"/>
    </row>
    <row r="225" spans="1:4" ht="36" customHeight="1">
      <c r="A225" s="182" t="s">
        <v>1326</v>
      </c>
      <c r="B225" s="218"/>
      <c r="C225" s="219"/>
      <c r="D225" s="217"/>
    </row>
    <row r="226" spans="1:4" s="161" customFormat="1" ht="36" customHeight="1">
      <c r="A226" s="180" t="s">
        <v>1327</v>
      </c>
      <c r="B226" s="220"/>
      <c r="C226" s="221"/>
      <c r="D226" s="217"/>
    </row>
    <row r="227" spans="1:4" s="161" customFormat="1" ht="36" customHeight="1">
      <c r="A227" s="180" t="s">
        <v>1328</v>
      </c>
      <c r="B227" s="220"/>
      <c r="C227" s="221"/>
      <c r="D227" s="217"/>
    </row>
    <row r="228" spans="1:4" ht="36" customHeight="1">
      <c r="A228" s="182" t="s">
        <v>1329</v>
      </c>
      <c r="B228" s="218"/>
      <c r="C228" s="219"/>
      <c r="D228" s="217"/>
    </row>
    <row r="229" spans="1:4" ht="36" customHeight="1">
      <c r="A229" s="182" t="s">
        <v>1330</v>
      </c>
      <c r="B229" s="218"/>
      <c r="C229" s="219"/>
      <c r="D229" s="217"/>
    </row>
    <row r="230" spans="1:4" ht="36" customHeight="1">
      <c r="A230" s="182" t="s">
        <v>1331</v>
      </c>
      <c r="B230" s="218"/>
      <c r="C230" s="219"/>
      <c r="D230" s="217"/>
    </row>
    <row r="231" spans="1:4" ht="36" customHeight="1">
      <c r="A231" s="182" t="s">
        <v>1332</v>
      </c>
      <c r="B231" s="218"/>
      <c r="C231" s="219"/>
      <c r="D231" s="217"/>
    </row>
    <row r="232" spans="1:4" ht="36" customHeight="1">
      <c r="A232" s="182" t="s">
        <v>1333</v>
      </c>
      <c r="B232" s="218"/>
      <c r="C232" s="219"/>
      <c r="D232" s="217"/>
    </row>
    <row r="233" spans="1:4" ht="36" customHeight="1">
      <c r="A233" s="182"/>
      <c r="B233" s="218"/>
      <c r="C233" s="219"/>
      <c r="D233" s="217"/>
    </row>
    <row r="234" spans="1:4" ht="36" customHeight="1">
      <c r="A234" s="184" t="s">
        <v>1587</v>
      </c>
      <c r="B234" s="215">
        <v>6970</v>
      </c>
      <c r="C234" s="216">
        <v>7000</v>
      </c>
      <c r="D234" s="217">
        <f t="shared" ref="D234:D240" si="3">(C234-B234)/B234</f>
        <v>4.30416068866571E-3</v>
      </c>
    </row>
    <row r="235" spans="1:4" ht="36" customHeight="1">
      <c r="A235" s="185" t="s">
        <v>64</v>
      </c>
      <c r="B235" s="215">
        <v>970</v>
      </c>
      <c r="C235" s="216">
        <v>584</v>
      </c>
      <c r="D235" s="217">
        <f t="shared" si="3"/>
        <v>-0.39793814432989688</v>
      </c>
    </row>
    <row r="236" spans="1:4" s="161" customFormat="1" ht="36" customHeight="1">
      <c r="A236" s="187" t="s">
        <v>1334</v>
      </c>
      <c r="B236" s="220">
        <v>386</v>
      </c>
      <c r="C236" s="221"/>
      <c r="D236" s="217"/>
    </row>
    <row r="237" spans="1:4" ht="36" customHeight="1">
      <c r="A237" s="186" t="s">
        <v>1335</v>
      </c>
      <c r="B237" s="218"/>
      <c r="C237" s="219">
        <v>584</v>
      </c>
      <c r="D237" s="217"/>
    </row>
    <row r="238" spans="1:4" ht="36" customHeight="1">
      <c r="A238" s="186" t="s">
        <v>1336</v>
      </c>
      <c r="B238" s="218">
        <v>584</v>
      </c>
      <c r="C238" s="219"/>
      <c r="D238" s="217">
        <f t="shared" si="3"/>
        <v>-1</v>
      </c>
    </row>
    <row r="239" spans="1:4" ht="36" customHeight="1">
      <c r="A239" s="189" t="s">
        <v>1337</v>
      </c>
      <c r="B239" s="215"/>
      <c r="C239" s="216"/>
      <c r="D239" s="217"/>
    </row>
    <row r="240" spans="1:4" ht="36" customHeight="1">
      <c r="A240" s="184" t="s">
        <v>71</v>
      </c>
      <c r="B240" s="215">
        <v>7940</v>
      </c>
      <c r="C240" s="216">
        <v>7584</v>
      </c>
      <c r="D240" s="217">
        <f t="shared" si="3"/>
        <v>-4.4836272040302265E-2</v>
      </c>
    </row>
  </sheetData>
  <autoFilter ref="A3:D240"/>
  <mergeCells count="1">
    <mergeCell ref="A1:D1"/>
  </mergeCells>
  <phoneticPr fontId="64" type="noConversion"/>
  <conditionalFormatting sqref="A239">
    <cfRule type="expression" dxfId="42" priority="3" stopIfTrue="1">
      <formula>"len($A:$A)=3"</formula>
    </cfRule>
  </conditionalFormatting>
  <conditionalFormatting sqref="B239">
    <cfRule type="expression" dxfId="41" priority="2" stopIfTrue="1">
      <formula>"len($A:$A)=3"</formula>
    </cfRule>
  </conditionalFormatting>
  <conditionalFormatting sqref="C239">
    <cfRule type="expression" dxfId="40" priority="1" stopIfTrue="1">
      <formula>"len($A:$A)=3"</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11.xml><?xml version="1.0" encoding="utf-8"?>
<worksheet xmlns="http://schemas.openxmlformats.org/spreadsheetml/2006/main" xmlns:r="http://schemas.openxmlformats.org/officeDocument/2006/relationships">
  <sheetPr>
    <tabColor rgb="FF00B0F0"/>
  </sheetPr>
  <dimension ref="A1:D36"/>
  <sheetViews>
    <sheetView showZeros="0" view="pageBreakPreview" zoomScale="80" zoomScaleNormal="115" zoomScaleSheetLayoutView="80" workbookViewId="0">
      <pane ySplit="3" topLeftCell="A28" activePane="bottomLeft" state="frozen"/>
      <selection pane="bottomLeft" activeCell="D33" sqref="D33"/>
    </sheetView>
  </sheetViews>
  <sheetFormatPr defaultColWidth="9" defaultRowHeight="14.25"/>
  <cols>
    <col min="1" max="1" width="50.75" style="74" customWidth="1"/>
    <col min="2" max="3" width="21.625" style="74" customWidth="1"/>
    <col min="4" max="4" width="21.625" style="193" customWidth="1"/>
    <col min="5" max="16384" width="9" style="74"/>
  </cols>
  <sheetData>
    <row r="1" spans="1:4" ht="45" customHeight="1">
      <c r="A1" s="404" t="s">
        <v>2392</v>
      </c>
      <c r="B1" s="404"/>
      <c r="C1" s="404"/>
      <c r="D1" s="404"/>
    </row>
    <row r="2" spans="1:4" s="190" customFormat="1" ht="20.100000000000001" customHeight="1">
      <c r="A2" s="194"/>
      <c r="B2" s="195"/>
      <c r="C2" s="194"/>
      <c r="D2" s="196" t="s">
        <v>0</v>
      </c>
    </row>
    <row r="3" spans="1:4" s="191" customFormat="1" ht="45" customHeight="1">
      <c r="A3" s="197" t="s">
        <v>1</v>
      </c>
      <c r="B3" s="42" t="s">
        <v>72</v>
      </c>
      <c r="C3" s="42" t="s">
        <v>3</v>
      </c>
      <c r="D3" s="42" t="s">
        <v>1591</v>
      </c>
    </row>
    <row r="4" spans="1:4" s="191" customFormat="1" ht="36" customHeight="1">
      <c r="A4" s="198" t="s">
        <v>1338</v>
      </c>
      <c r="B4" s="199"/>
      <c r="C4" s="199"/>
      <c r="D4" s="338"/>
    </row>
    <row r="5" spans="1:4" ht="36" customHeight="1">
      <c r="A5" s="198" t="s">
        <v>1339</v>
      </c>
      <c r="B5" s="199"/>
      <c r="C5" s="199"/>
      <c r="D5" s="338"/>
    </row>
    <row r="6" spans="1:4" ht="36" customHeight="1">
      <c r="A6" s="198" t="s">
        <v>1340</v>
      </c>
      <c r="B6" s="199"/>
      <c r="C6" s="199"/>
      <c r="D6" s="338"/>
    </row>
    <row r="7" spans="1:4" ht="36" customHeight="1">
      <c r="A7" s="198" t="s">
        <v>1341</v>
      </c>
      <c r="B7" s="199">
        <v>2</v>
      </c>
      <c r="C7" s="199"/>
      <c r="D7" s="339">
        <f>(C7-B7)/B7*100%</f>
        <v>-1</v>
      </c>
    </row>
    <row r="8" spans="1:4" ht="36" customHeight="1">
      <c r="A8" s="198" t="s">
        <v>1342</v>
      </c>
      <c r="B8" s="199">
        <v>4</v>
      </c>
      <c r="C8" s="199"/>
      <c r="D8" s="339">
        <f t="shared" ref="D8:D36" si="0">(C8-B8)/B8*100%</f>
        <v>-1</v>
      </c>
    </row>
    <row r="9" spans="1:4" ht="36" customHeight="1">
      <c r="A9" s="198" t="s">
        <v>1343</v>
      </c>
      <c r="B9" s="199">
        <v>400</v>
      </c>
      <c r="C9" s="199">
        <v>5000</v>
      </c>
      <c r="D9" s="339">
        <f t="shared" si="0"/>
        <v>11.5</v>
      </c>
    </row>
    <row r="10" spans="1:4" ht="36" customHeight="1">
      <c r="A10" s="200" t="s">
        <v>1125</v>
      </c>
      <c r="B10" s="201">
        <v>400</v>
      </c>
      <c r="C10" s="201">
        <v>5000</v>
      </c>
      <c r="D10" s="339">
        <f t="shared" si="0"/>
        <v>11.5</v>
      </c>
    </row>
    <row r="11" spans="1:4" ht="36" customHeight="1">
      <c r="A11" s="202" t="s">
        <v>1126</v>
      </c>
      <c r="B11" s="203"/>
      <c r="C11" s="203"/>
      <c r="D11" s="339"/>
    </row>
    <row r="12" spans="1:4" ht="36" customHeight="1">
      <c r="A12" s="204" t="s">
        <v>1127</v>
      </c>
      <c r="B12" s="203"/>
      <c r="C12" s="203"/>
      <c r="D12" s="339"/>
    </row>
    <row r="13" spans="1:4" ht="36" customHeight="1">
      <c r="A13" s="204" t="s">
        <v>1128</v>
      </c>
      <c r="B13" s="203"/>
      <c r="C13" s="203"/>
      <c r="D13" s="339"/>
    </row>
    <row r="14" spans="1:4" ht="36" customHeight="1">
      <c r="A14" s="200" t="s">
        <v>1129</v>
      </c>
      <c r="B14" s="201"/>
      <c r="C14" s="201"/>
      <c r="D14" s="339"/>
    </row>
    <row r="15" spans="1:4" ht="36" customHeight="1">
      <c r="A15" s="198" t="s">
        <v>1344</v>
      </c>
      <c r="B15" s="199"/>
      <c r="C15" s="199"/>
      <c r="D15" s="339"/>
    </row>
    <row r="16" spans="1:4" ht="36" customHeight="1">
      <c r="A16" s="198" t="s">
        <v>1345</v>
      </c>
      <c r="B16" s="199"/>
      <c r="C16" s="199"/>
      <c r="D16" s="339"/>
    </row>
    <row r="17" spans="1:4" ht="36" customHeight="1">
      <c r="A17" s="200" t="s">
        <v>1132</v>
      </c>
      <c r="B17" s="201"/>
      <c r="C17" s="201"/>
      <c r="D17" s="339"/>
    </row>
    <row r="18" spans="1:4" ht="36" customHeight="1">
      <c r="A18" s="200" t="s">
        <v>1133</v>
      </c>
      <c r="B18" s="201"/>
      <c r="C18" s="201"/>
      <c r="D18" s="339"/>
    </row>
    <row r="19" spans="1:4" ht="36" customHeight="1">
      <c r="A19" s="198" t="s">
        <v>1346</v>
      </c>
      <c r="B19" s="199"/>
      <c r="C19" s="199"/>
      <c r="D19" s="339"/>
    </row>
    <row r="20" spans="1:4" ht="36" customHeight="1">
      <c r="A20" s="198" t="s">
        <v>1347</v>
      </c>
      <c r="B20" s="199"/>
      <c r="C20" s="199"/>
      <c r="D20" s="339"/>
    </row>
    <row r="21" spans="1:4" ht="36" customHeight="1">
      <c r="A21" s="198" t="s">
        <v>1348</v>
      </c>
      <c r="B21" s="199"/>
      <c r="C21" s="199"/>
      <c r="D21" s="339"/>
    </row>
    <row r="22" spans="1:4" ht="36" customHeight="1">
      <c r="A22" s="198" t="s">
        <v>1349</v>
      </c>
      <c r="B22" s="199"/>
      <c r="C22" s="199"/>
      <c r="D22" s="339"/>
    </row>
    <row r="23" spans="1:4" ht="36" customHeight="1">
      <c r="A23" s="205" t="s">
        <v>1350</v>
      </c>
      <c r="B23" s="199"/>
      <c r="C23" s="199"/>
      <c r="D23" s="339"/>
    </row>
    <row r="24" spans="1:4" ht="36" customHeight="1">
      <c r="A24" s="205" t="s">
        <v>1351</v>
      </c>
      <c r="B24" s="199"/>
      <c r="C24" s="199"/>
      <c r="D24" s="339"/>
    </row>
    <row r="25" spans="1:4" ht="36" customHeight="1">
      <c r="A25" s="205" t="s">
        <v>1352</v>
      </c>
      <c r="B25" s="199"/>
      <c r="C25" s="199"/>
      <c r="D25" s="339"/>
    </row>
    <row r="26" spans="1:4" ht="36" customHeight="1">
      <c r="A26" s="206" t="s">
        <v>1353</v>
      </c>
      <c r="B26" s="203"/>
      <c r="C26" s="203"/>
      <c r="D26" s="339"/>
    </row>
    <row r="27" spans="1:4" ht="36" customHeight="1">
      <c r="A27" s="207"/>
      <c r="B27" s="201"/>
      <c r="C27" s="201"/>
      <c r="D27" s="339"/>
    </row>
    <row r="28" spans="1:4" s="192" customFormat="1" ht="36" customHeight="1">
      <c r="A28" s="208" t="s">
        <v>1589</v>
      </c>
      <c r="B28" s="199">
        <v>406</v>
      </c>
      <c r="C28" s="199">
        <v>5000</v>
      </c>
      <c r="D28" s="339">
        <f t="shared" si="0"/>
        <v>11.315270935960591</v>
      </c>
    </row>
    <row r="29" spans="1:4" ht="36" customHeight="1">
      <c r="A29" s="209" t="s">
        <v>1142</v>
      </c>
      <c r="B29" s="199"/>
      <c r="C29" s="199"/>
      <c r="D29" s="339"/>
    </row>
    <row r="30" spans="1:4" ht="36" customHeight="1">
      <c r="A30" s="209" t="s">
        <v>31</v>
      </c>
      <c r="B30" s="199">
        <v>1300</v>
      </c>
      <c r="C30" s="199">
        <v>2000</v>
      </c>
      <c r="D30" s="339">
        <f t="shared" si="0"/>
        <v>0.53846153846153844</v>
      </c>
    </row>
    <row r="31" spans="1:4" ht="36" customHeight="1">
      <c r="A31" s="207" t="s">
        <v>1143</v>
      </c>
      <c r="B31" s="201">
        <v>1300</v>
      </c>
      <c r="C31" s="201">
        <v>2000</v>
      </c>
      <c r="D31" s="339">
        <f t="shared" si="0"/>
        <v>0.53846153846153844</v>
      </c>
    </row>
    <row r="32" spans="1:4" ht="36" customHeight="1">
      <c r="A32" s="207" t="s">
        <v>1354</v>
      </c>
      <c r="B32" s="201">
        <v>1300</v>
      </c>
      <c r="C32" s="201">
        <v>2000</v>
      </c>
      <c r="D32" s="339">
        <f t="shared" si="0"/>
        <v>0.53846153846153844</v>
      </c>
    </row>
    <row r="33" spans="1:4" ht="36" customHeight="1">
      <c r="A33" s="207" t="s">
        <v>1355</v>
      </c>
      <c r="B33" s="201"/>
      <c r="C33" s="201"/>
      <c r="D33" s="339"/>
    </row>
    <row r="34" spans="1:4" ht="36" customHeight="1">
      <c r="A34" s="207" t="s">
        <v>34</v>
      </c>
      <c r="B34" s="201"/>
      <c r="C34" s="201">
        <v>584</v>
      </c>
      <c r="D34" s="339"/>
    </row>
    <row r="35" spans="1:4" ht="36" customHeight="1">
      <c r="A35" s="210" t="s">
        <v>35</v>
      </c>
      <c r="B35" s="203"/>
      <c r="C35" s="203"/>
      <c r="D35" s="339"/>
    </row>
    <row r="36" spans="1:4" ht="36" customHeight="1">
      <c r="A36" s="208" t="s">
        <v>38</v>
      </c>
      <c r="B36" s="199">
        <v>1706</v>
      </c>
      <c r="C36" s="199">
        <v>7584</v>
      </c>
      <c r="D36" s="339">
        <f t="shared" si="0"/>
        <v>3.4454865181711605</v>
      </c>
    </row>
  </sheetData>
  <autoFilter ref="A3:D36"/>
  <mergeCells count="1">
    <mergeCell ref="A1:D1"/>
  </mergeCells>
  <phoneticPr fontId="64" type="noConversion"/>
  <conditionalFormatting sqref="C9">
    <cfRule type="expression" dxfId="39" priority="4" stopIfTrue="1">
      <formula>"len($A:$A)=3"</formula>
    </cfRule>
  </conditionalFormatting>
  <conditionalFormatting sqref="A30:A33">
    <cfRule type="expression" dxfId="38" priority="2" stopIfTrue="1">
      <formula>"len($A:$A)=3"</formula>
    </cfRule>
  </conditionalFormatting>
  <conditionalFormatting sqref="C16:C17">
    <cfRule type="expression" dxfId="37" priority="3" stopIfTrue="1">
      <formula>"len($A:$A)=3"</formula>
    </cfRule>
  </conditionalFormatting>
  <conditionalFormatting sqref="A5:B23">
    <cfRule type="expression" dxfId="36" priority="5" stopIfTrue="1">
      <formula>"len($A:$A)=3"</formula>
    </cfRule>
  </conditionalFormatting>
  <conditionalFormatting sqref="A29:B29 B30:B33 C30:C31">
    <cfRule type="expression" dxfId="35" priority="6" stopIfTrue="1">
      <formula>"len($A:$A)=3"</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12.xml><?xml version="1.0" encoding="utf-8"?>
<worksheet xmlns="http://schemas.openxmlformats.org/spreadsheetml/2006/main" xmlns:r="http://schemas.openxmlformats.org/officeDocument/2006/relationships">
  <sheetPr>
    <tabColor rgb="FF00B0F0"/>
  </sheetPr>
  <dimension ref="A1:D243"/>
  <sheetViews>
    <sheetView showZeros="0" view="pageBreakPreview" zoomScale="80" zoomScaleNormal="115" zoomScaleSheetLayoutView="80" workbookViewId="0">
      <pane ySplit="3" topLeftCell="A136" activePane="bottomLeft" state="frozen"/>
      <selection pane="bottomLeft" activeCell="D140" sqref="D140"/>
    </sheetView>
  </sheetViews>
  <sheetFormatPr defaultColWidth="9" defaultRowHeight="14.25"/>
  <cols>
    <col min="1" max="1" width="50.75" style="161" customWidth="1"/>
    <col min="2" max="3" width="21.625" style="162" customWidth="1"/>
    <col min="4" max="4" width="21.625" style="163" customWidth="1"/>
    <col min="5" max="5" width="9.375" style="161"/>
    <col min="6" max="16384" width="9" style="161"/>
  </cols>
  <sheetData>
    <row r="1" spans="1:4" ht="45" customHeight="1">
      <c r="A1" s="403" t="s">
        <v>2393</v>
      </c>
      <c r="B1" s="403"/>
      <c r="C1" s="403"/>
      <c r="D1" s="403"/>
    </row>
    <row r="2" spans="1:4" s="158" customFormat="1" ht="20.100000000000001" customHeight="1">
      <c r="A2" s="164"/>
      <c r="B2" s="164"/>
      <c r="C2" s="164"/>
      <c r="D2" s="165" t="s">
        <v>0</v>
      </c>
    </row>
    <row r="3" spans="1:4" s="159" customFormat="1" ht="45" customHeight="1">
      <c r="A3" s="166" t="s">
        <v>1</v>
      </c>
      <c r="B3" s="167" t="s">
        <v>72</v>
      </c>
      <c r="C3" s="167" t="s">
        <v>3</v>
      </c>
      <c r="D3" s="42" t="s">
        <v>1591</v>
      </c>
    </row>
    <row r="4" spans="1:4" ht="36" customHeight="1">
      <c r="A4" s="168" t="s">
        <v>1144</v>
      </c>
      <c r="B4" s="47"/>
      <c r="C4" s="47"/>
      <c r="D4" s="169"/>
    </row>
    <row r="5" spans="1:4" ht="36" customHeight="1">
      <c r="A5" s="170" t="s">
        <v>1145</v>
      </c>
      <c r="B5" s="171"/>
      <c r="C5" s="171"/>
      <c r="D5" s="172"/>
    </row>
    <row r="6" spans="1:4" ht="36" customHeight="1">
      <c r="A6" s="173" t="s">
        <v>1146</v>
      </c>
      <c r="B6" s="171"/>
      <c r="C6" s="171"/>
      <c r="D6" s="172"/>
    </row>
    <row r="7" spans="1:4" ht="36" customHeight="1">
      <c r="A7" s="173" t="s">
        <v>1147</v>
      </c>
      <c r="B7" s="171"/>
      <c r="C7" s="171"/>
      <c r="D7" s="172"/>
    </row>
    <row r="8" spans="1:4" ht="36" customHeight="1">
      <c r="A8" s="174" t="s">
        <v>1148</v>
      </c>
      <c r="B8" s="171"/>
      <c r="C8" s="171"/>
      <c r="D8" s="172"/>
    </row>
    <row r="9" spans="1:4" ht="36" customHeight="1">
      <c r="A9" s="175" t="s">
        <v>1149</v>
      </c>
      <c r="B9" s="176"/>
      <c r="C9" s="176"/>
      <c r="D9" s="172"/>
    </row>
    <row r="10" spans="1:4" ht="36" customHeight="1">
      <c r="A10" s="174" t="s">
        <v>1150</v>
      </c>
      <c r="B10" s="171"/>
      <c r="C10" s="171"/>
      <c r="D10" s="172"/>
    </row>
    <row r="11" spans="1:4" ht="36" customHeight="1">
      <c r="A11" s="177" t="s">
        <v>1151</v>
      </c>
      <c r="B11" s="171"/>
      <c r="C11" s="171"/>
      <c r="D11" s="172"/>
    </row>
    <row r="12" spans="1:4" ht="36" customHeight="1">
      <c r="A12" s="177" t="s">
        <v>1152</v>
      </c>
      <c r="B12" s="171"/>
      <c r="C12" s="171"/>
      <c r="D12" s="172"/>
    </row>
    <row r="13" spans="1:4" ht="36" customHeight="1">
      <c r="A13" s="173" t="s">
        <v>1153</v>
      </c>
      <c r="B13" s="171"/>
      <c r="C13" s="171"/>
      <c r="D13" s="172"/>
    </row>
    <row r="14" spans="1:4" ht="36" customHeight="1">
      <c r="A14" s="173" t="s">
        <v>1154</v>
      </c>
      <c r="B14" s="171"/>
      <c r="C14" s="171"/>
      <c r="D14" s="172"/>
    </row>
    <row r="15" spans="1:4" ht="36" customHeight="1">
      <c r="A15" s="175" t="s">
        <v>1155</v>
      </c>
      <c r="B15" s="176"/>
      <c r="C15" s="176"/>
      <c r="D15" s="172"/>
    </row>
    <row r="16" spans="1:4" ht="36" customHeight="1">
      <c r="A16" s="175" t="s">
        <v>1156</v>
      </c>
      <c r="B16" s="176"/>
      <c r="C16" s="176"/>
      <c r="D16" s="172"/>
    </row>
    <row r="17" spans="1:4" ht="36" customHeight="1">
      <c r="A17" s="173" t="s">
        <v>1157</v>
      </c>
      <c r="B17" s="171"/>
      <c r="C17" s="171"/>
      <c r="D17" s="172"/>
    </row>
    <row r="18" spans="1:4" ht="36" customHeight="1">
      <c r="A18" s="177" t="s">
        <v>1158</v>
      </c>
      <c r="B18" s="171"/>
      <c r="C18" s="171"/>
      <c r="D18" s="172"/>
    </row>
    <row r="19" spans="1:4" ht="36" customHeight="1">
      <c r="A19" s="173" t="s">
        <v>1159</v>
      </c>
      <c r="B19" s="171"/>
      <c r="C19" s="171"/>
      <c r="D19" s="172"/>
    </row>
    <row r="20" spans="1:4" ht="36" customHeight="1">
      <c r="A20" s="178" t="s">
        <v>1160</v>
      </c>
      <c r="B20" s="47">
        <v>290</v>
      </c>
      <c r="C20" s="47">
        <v>800</v>
      </c>
      <c r="D20" s="169">
        <f>(C20-B20)/B20</f>
        <v>1.7586206896551724</v>
      </c>
    </row>
    <row r="21" spans="1:4" ht="36" customHeight="1">
      <c r="A21" s="174" t="s">
        <v>1161</v>
      </c>
      <c r="B21" s="171">
        <v>290</v>
      </c>
      <c r="C21" s="171">
        <v>800</v>
      </c>
      <c r="D21" s="169">
        <f t="shared" ref="D21:D57" si="0">(C21-B21)/B21</f>
        <v>1.7586206896551724</v>
      </c>
    </row>
    <row r="22" spans="1:4" ht="36" customHeight="1">
      <c r="A22" s="177" t="s">
        <v>1162</v>
      </c>
      <c r="B22" s="171">
        <v>40</v>
      </c>
      <c r="C22" s="171"/>
      <c r="D22" s="169">
        <f t="shared" si="0"/>
        <v>-1</v>
      </c>
    </row>
    <row r="23" spans="1:4" ht="36" customHeight="1">
      <c r="A23" s="177" t="s">
        <v>1163</v>
      </c>
      <c r="B23" s="171">
        <v>250</v>
      </c>
      <c r="C23" s="171">
        <v>800</v>
      </c>
      <c r="D23" s="169">
        <f t="shared" si="0"/>
        <v>2.2000000000000002</v>
      </c>
    </row>
    <row r="24" spans="1:4" ht="36" customHeight="1">
      <c r="A24" s="170" t="s">
        <v>1164</v>
      </c>
      <c r="B24" s="171"/>
      <c r="C24" s="171"/>
      <c r="D24" s="169"/>
    </row>
    <row r="25" spans="1:4" ht="36" customHeight="1">
      <c r="A25" s="173" t="s">
        <v>1165</v>
      </c>
      <c r="B25" s="171"/>
      <c r="C25" s="171"/>
      <c r="D25" s="169"/>
    </row>
    <row r="26" spans="1:4" ht="36" customHeight="1">
      <c r="A26" s="173" t="s">
        <v>1162</v>
      </c>
      <c r="B26" s="171"/>
      <c r="C26" s="171"/>
      <c r="D26" s="169"/>
    </row>
    <row r="27" spans="1:4" ht="36" customHeight="1">
      <c r="A27" s="173" t="s">
        <v>1163</v>
      </c>
      <c r="B27" s="171"/>
      <c r="C27" s="171"/>
      <c r="D27" s="169"/>
    </row>
    <row r="28" spans="1:4" ht="36" customHeight="1">
      <c r="A28" s="173" t="s">
        <v>1166</v>
      </c>
      <c r="B28" s="171"/>
      <c r="C28" s="171"/>
      <c r="D28" s="169"/>
    </row>
    <row r="29" spans="1:4" s="160" customFormat="1" ht="36" customHeight="1">
      <c r="A29" s="177" t="s">
        <v>1167</v>
      </c>
      <c r="B29" s="171"/>
      <c r="C29" s="171"/>
      <c r="D29" s="169"/>
    </row>
    <row r="30" spans="1:4" ht="36" customHeight="1">
      <c r="A30" s="177" t="s">
        <v>1163</v>
      </c>
      <c r="B30" s="171"/>
      <c r="C30" s="171"/>
      <c r="D30" s="169"/>
    </row>
    <row r="31" spans="1:4" ht="36" customHeight="1">
      <c r="A31" s="173" t="s">
        <v>1168</v>
      </c>
      <c r="B31" s="171"/>
      <c r="C31" s="171"/>
      <c r="D31" s="169"/>
    </row>
    <row r="32" spans="1:4" ht="36" customHeight="1">
      <c r="A32" s="178" t="s">
        <v>1169</v>
      </c>
      <c r="B32" s="47"/>
      <c r="C32" s="47"/>
      <c r="D32" s="169"/>
    </row>
    <row r="33" spans="1:4" ht="36" customHeight="1">
      <c r="A33" s="173" t="s">
        <v>1170</v>
      </c>
      <c r="B33" s="171"/>
      <c r="C33" s="171"/>
      <c r="D33" s="169"/>
    </row>
    <row r="34" spans="1:4" ht="36" customHeight="1">
      <c r="A34" s="173" t="s">
        <v>1171</v>
      </c>
      <c r="B34" s="171"/>
      <c r="C34" s="171"/>
      <c r="D34" s="169"/>
    </row>
    <row r="35" spans="1:4" ht="36" customHeight="1">
      <c r="A35" s="173" t="s">
        <v>1172</v>
      </c>
      <c r="B35" s="171"/>
      <c r="C35" s="171"/>
      <c r="D35" s="169"/>
    </row>
    <row r="36" spans="1:4" ht="36" customHeight="1">
      <c r="A36" s="173" t="s">
        <v>1173</v>
      </c>
      <c r="B36" s="171"/>
      <c r="C36" s="171"/>
      <c r="D36" s="169"/>
    </row>
    <row r="37" spans="1:4" s="160" customFormat="1" ht="36" customHeight="1">
      <c r="A37" s="173" t="s">
        <v>1174</v>
      </c>
      <c r="B37" s="171"/>
      <c r="C37" s="171"/>
      <c r="D37" s="169"/>
    </row>
    <row r="38" spans="1:4" ht="36" customHeight="1">
      <c r="A38" s="173" t="s">
        <v>1175</v>
      </c>
      <c r="B38" s="171"/>
      <c r="C38" s="171"/>
      <c r="D38" s="169"/>
    </row>
    <row r="39" spans="1:4" ht="36" customHeight="1">
      <c r="A39" s="178" t="s">
        <v>1176</v>
      </c>
      <c r="B39" s="47">
        <v>586</v>
      </c>
      <c r="C39" s="47">
        <v>5000</v>
      </c>
      <c r="D39" s="169">
        <f t="shared" si="0"/>
        <v>7.5324232081911262</v>
      </c>
    </row>
    <row r="40" spans="1:4" ht="36" customHeight="1">
      <c r="A40" s="174" t="s">
        <v>1177</v>
      </c>
      <c r="B40" s="171">
        <v>406</v>
      </c>
      <c r="C40" s="171">
        <v>5000</v>
      </c>
      <c r="D40" s="169">
        <f t="shared" si="0"/>
        <v>11.315270935960591</v>
      </c>
    </row>
    <row r="41" spans="1:4" ht="36" customHeight="1">
      <c r="A41" s="173" t="s">
        <v>1178</v>
      </c>
      <c r="B41" s="171"/>
      <c r="C41" s="171">
        <v>5000</v>
      </c>
      <c r="D41" s="169"/>
    </row>
    <row r="42" spans="1:4" ht="36" customHeight="1">
      <c r="A42" s="173" t="s">
        <v>1179</v>
      </c>
      <c r="B42" s="171">
        <v>406</v>
      </c>
      <c r="C42" s="171"/>
      <c r="D42" s="169">
        <f t="shared" si="0"/>
        <v>-1</v>
      </c>
    </row>
    <row r="43" spans="1:4" ht="36" customHeight="1">
      <c r="A43" s="177" t="s">
        <v>1180</v>
      </c>
      <c r="B43" s="171"/>
      <c r="C43" s="171"/>
      <c r="D43" s="169"/>
    </row>
    <row r="44" spans="1:4" ht="36" customHeight="1">
      <c r="A44" s="173" t="s">
        <v>1181</v>
      </c>
      <c r="B44" s="171"/>
      <c r="C44" s="171"/>
      <c r="D44" s="169"/>
    </row>
    <row r="45" spans="1:4" ht="36" customHeight="1">
      <c r="A45" s="173" t="s">
        <v>1182</v>
      </c>
      <c r="B45" s="171"/>
      <c r="C45" s="171"/>
      <c r="D45" s="169"/>
    </row>
    <row r="46" spans="1:4" ht="36" customHeight="1">
      <c r="A46" s="173" t="s">
        <v>1183</v>
      </c>
      <c r="B46" s="171"/>
      <c r="C46" s="171"/>
      <c r="D46" s="169"/>
    </row>
    <row r="47" spans="1:4" ht="36" customHeight="1">
      <c r="A47" s="173" t="s">
        <v>1184</v>
      </c>
      <c r="B47" s="171"/>
      <c r="C47" s="171"/>
      <c r="D47" s="169"/>
    </row>
    <row r="48" spans="1:4" ht="36" customHeight="1">
      <c r="A48" s="173" t="s">
        <v>1185</v>
      </c>
      <c r="B48" s="171"/>
      <c r="C48" s="171"/>
      <c r="D48" s="169"/>
    </row>
    <row r="49" spans="1:4" ht="36" customHeight="1">
      <c r="A49" s="177" t="s">
        <v>1186</v>
      </c>
      <c r="B49" s="171"/>
      <c r="C49" s="171"/>
      <c r="D49" s="169"/>
    </row>
    <row r="50" spans="1:4" ht="36" customHeight="1">
      <c r="A50" s="173" t="s">
        <v>1187</v>
      </c>
      <c r="B50" s="171"/>
      <c r="C50" s="171"/>
      <c r="D50" s="169"/>
    </row>
    <row r="51" spans="1:4" ht="36" customHeight="1">
      <c r="A51" s="173" t="s">
        <v>932</v>
      </c>
      <c r="B51" s="171"/>
      <c r="C51" s="171"/>
      <c r="D51" s="169"/>
    </row>
    <row r="52" spans="1:4" ht="36" customHeight="1">
      <c r="A52" s="174" t="s">
        <v>1188</v>
      </c>
      <c r="B52" s="171"/>
      <c r="C52" s="171"/>
      <c r="D52" s="169"/>
    </row>
    <row r="53" spans="1:4" ht="36" customHeight="1">
      <c r="A53" s="177" t="s">
        <v>1189</v>
      </c>
      <c r="B53" s="171"/>
      <c r="C53" s="171"/>
      <c r="D53" s="169"/>
    </row>
    <row r="54" spans="1:4" ht="36" customHeight="1">
      <c r="A54" s="177" t="s">
        <v>1178</v>
      </c>
      <c r="B54" s="171"/>
      <c r="C54" s="171"/>
      <c r="D54" s="169"/>
    </row>
    <row r="55" spans="1:4" ht="36" customHeight="1">
      <c r="A55" s="173" t="s">
        <v>1179</v>
      </c>
      <c r="B55" s="171"/>
      <c r="C55" s="171"/>
      <c r="D55" s="169"/>
    </row>
    <row r="56" spans="1:4" ht="36" customHeight="1">
      <c r="A56" s="173" t="s">
        <v>1190</v>
      </c>
      <c r="B56" s="171"/>
      <c r="C56" s="171"/>
      <c r="D56" s="169"/>
    </row>
    <row r="57" spans="1:4" ht="36" customHeight="1">
      <c r="A57" s="173" t="s">
        <v>1191</v>
      </c>
      <c r="B57" s="171">
        <v>180</v>
      </c>
      <c r="C57" s="171"/>
      <c r="D57" s="169">
        <f t="shared" si="0"/>
        <v>-1</v>
      </c>
    </row>
    <row r="58" spans="1:4" ht="36" customHeight="1">
      <c r="A58" s="173" t="s">
        <v>1192</v>
      </c>
      <c r="B58" s="171"/>
      <c r="C58" s="171"/>
      <c r="D58" s="169"/>
    </row>
    <row r="59" spans="1:4" ht="36" customHeight="1">
      <c r="A59" s="173" t="s">
        <v>1193</v>
      </c>
      <c r="B59" s="171"/>
      <c r="C59" s="171"/>
      <c r="D59" s="169"/>
    </row>
    <row r="60" spans="1:4" ht="36" customHeight="1">
      <c r="A60" s="177" t="s">
        <v>1194</v>
      </c>
      <c r="B60" s="171"/>
      <c r="C60" s="171"/>
      <c r="D60" s="169"/>
    </row>
    <row r="61" spans="1:4" ht="36" customHeight="1">
      <c r="A61" s="173" t="s">
        <v>1195</v>
      </c>
      <c r="B61" s="171"/>
      <c r="C61" s="171"/>
      <c r="D61" s="169"/>
    </row>
    <row r="62" spans="1:4" ht="36" customHeight="1">
      <c r="A62" s="173" t="s">
        <v>1196</v>
      </c>
      <c r="B62" s="171"/>
      <c r="C62" s="171"/>
      <c r="D62" s="169"/>
    </row>
    <row r="63" spans="1:4" ht="36" customHeight="1">
      <c r="A63" s="173" t="s">
        <v>1197</v>
      </c>
      <c r="B63" s="171"/>
      <c r="C63" s="171"/>
      <c r="D63" s="169"/>
    </row>
    <row r="64" spans="1:4" ht="36" customHeight="1">
      <c r="A64" s="173" t="s">
        <v>1198</v>
      </c>
      <c r="B64" s="171"/>
      <c r="C64" s="171"/>
      <c r="D64" s="169"/>
    </row>
    <row r="65" spans="1:4" ht="36" customHeight="1">
      <c r="A65" s="173" t="s">
        <v>1199</v>
      </c>
      <c r="B65" s="171"/>
      <c r="C65" s="171"/>
      <c r="D65" s="169"/>
    </row>
    <row r="66" spans="1:4" ht="36" customHeight="1">
      <c r="A66" s="177" t="s">
        <v>1200</v>
      </c>
      <c r="B66" s="171"/>
      <c r="C66" s="171"/>
      <c r="D66" s="169"/>
    </row>
    <row r="67" spans="1:4" ht="36" customHeight="1">
      <c r="A67" s="177" t="s">
        <v>1201</v>
      </c>
      <c r="B67" s="171"/>
      <c r="C67" s="171"/>
      <c r="D67" s="169"/>
    </row>
    <row r="68" spans="1:4" ht="36" customHeight="1">
      <c r="A68" s="177" t="s">
        <v>1202</v>
      </c>
      <c r="B68" s="171"/>
      <c r="C68" s="171"/>
      <c r="D68" s="169"/>
    </row>
    <row r="69" spans="1:4" ht="36" customHeight="1">
      <c r="A69" s="173" t="s">
        <v>1178</v>
      </c>
      <c r="B69" s="171"/>
      <c r="C69" s="171"/>
      <c r="D69" s="169"/>
    </row>
    <row r="70" spans="1:4" ht="36" customHeight="1">
      <c r="A70" s="173" t="s">
        <v>1179</v>
      </c>
      <c r="B70" s="171"/>
      <c r="C70" s="171"/>
      <c r="D70" s="169"/>
    </row>
    <row r="71" spans="1:4" ht="36" customHeight="1">
      <c r="A71" s="173" t="s">
        <v>1203</v>
      </c>
      <c r="B71" s="171"/>
      <c r="C71" s="171"/>
      <c r="D71" s="169"/>
    </row>
    <row r="72" spans="1:4" ht="36" customHeight="1">
      <c r="A72" s="173" t="s">
        <v>1204</v>
      </c>
      <c r="B72" s="171"/>
      <c r="C72" s="171"/>
      <c r="D72" s="169"/>
    </row>
    <row r="73" spans="1:4" ht="36" customHeight="1">
      <c r="A73" s="173" t="s">
        <v>1178</v>
      </c>
      <c r="B73" s="171"/>
      <c r="C73" s="171"/>
      <c r="D73" s="169"/>
    </row>
    <row r="74" spans="1:4" ht="36" customHeight="1">
      <c r="A74" s="177" t="s">
        <v>1179</v>
      </c>
      <c r="B74" s="171"/>
      <c r="C74" s="171"/>
      <c r="D74" s="169"/>
    </row>
    <row r="75" spans="1:4" ht="36" customHeight="1">
      <c r="A75" s="173" t="s">
        <v>1205</v>
      </c>
      <c r="B75" s="171"/>
      <c r="C75" s="171"/>
      <c r="D75" s="169"/>
    </row>
    <row r="76" spans="1:4" ht="36" customHeight="1">
      <c r="A76" s="173" t="s">
        <v>1206</v>
      </c>
      <c r="B76" s="171"/>
      <c r="C76" s="171"/>
      <c r="D76" s="169"/>
    </row>
    <row r="77" spans="1:4" ht="36" customHeight="1">
      <c r="A77" s="173" t="s">
        <v>1193</v>
      </c>
      <c r="B77" s="171"/>
      <c r="C77" s="171"/>
      <c r="D77" s="169"/>
    </row>
    <row r="78" spans="1:4" ht="36" customHeight="1">
      <c r="A78" s="173" t="s">
        <v>1194</v>
      </c>
      <c r="B78" s="171"/>
      <c r="C78" s="171"/>
      <c r="D78" s="169"/>
    </row>
    <row r="79" spans="1:4" ht="36" customHeight="1">
      <c r="A79" s="177" t="s">
        <v>1195</v>
      </c>
      <c r="B79" s="171"/>
      <c r="C79" s="171"/>
      <c r="D79" s="169"/>
    </row>
    <row r="80" spans="1:4" ht="36" customHeight="1">
      <c r="A80" s="173" t="s">
        <v>1196</v>
      </c>
      <c r="B80" s="171"/>
      <c r="C80" s="171"/>
      <c r="D80" s="169"/>
    </row>
    <row r="81" spans="1:4" ht="36" customHeight="1">
      <c r="A81" s="173" t="s">
        <v>1207</v>
      </c>
      <c r="B81" s="171"/>
      <c r="C81" s="171"/>
      <c r="D81" s="169"/>
    </row>
    <row r="82" spans="1:4" ht="36" customHeight="1">
      <c r="A82" s="173" t="s">
        <v>1208</v>
      </c>
      <c r="B82" s="171"/>
      <c r="C82" s="171"/>
      <c r="D82" s="169"/>
    </row>
    <row r="83" spans="1:4" ht="36" customHeight="1">
      <c r="A83" s="173" t="s">
        <v>1199</v>
      </c>
      <c r="B83" s="171"/>
      <c r="C83" s="171"/>
      <c r="D83" s="169"/>
    </row>
    <row r="84" spans="1:4" ht="36" customHeight="1">
      <c r="A84" s="177" t="s">
        <v>1209</v>
      </c>
      <c r="B84" s="171"/>
      <c r="C84" s="171"/>
      <c r="D84" s="169"/>
    </row>
    <row r="85" spans="1:4" ht="36" customHeight="1">
      <c r="A85" s="179" t="s">
        <v>1210</v>
      </c>
      <c r="B85" s="176"/>
      <c r="C85" s="176"/>
      <c r="D85" s="169"/>
    </row>
    <row r="86" spans="1:4" ht="36" customHeight="1">
      <c r="A86" s="179" t="s">
        <v>1178</v>
      </c>
      <c r="B86" s="176"/>
      <c r="C86" s="176"/>
      <c r="D86" s="169"/>
    </row>
    <row r="87" spans="1:4" ht="36" customHeight="1">
      <c r="A87" s="179" t="s">
        <v>1179</v>
      </c>
      <c r="B87" s="176"/>
      <c r="C87" s="176"/>
      <c r="D87" s="169"/>
    </row>
    <row r="88" spans="1:4" ht="36" customHeight="1">
      <c r="A88" s="179" t="s">
        <v>1180</v>
      </c>
      <c r="B88" s="176"/>
      <c r="C88" s="176"/>
      <c r="D88" s="169"/>
    </row>
    <row r="89" spans="1:4" ht="36" customHeight="1">
      <c r="A89" s="179" t="s">
        <v>1181</v>
      </c>
      <c r="B89" s="176"/>
      <c r="C89" s="176"/>
      <c r="D89" s="169"/>
    </row>
    <row r="90" spans="1:4" ht="36" customHeight="1">
      <c r="A90" s="179" t="s">
        <v>1184</v>
      </c>
      <c r="B90" s="176"/>
      <c r="C90" s="176"/>
      <c r="D90" s="169"/>
    </row>
    <row r="91" spans="1:4" ht="36" customHeight="1">
      <c r="A91" s="179" t="s">
        <v>1186</v>
      </c>
      <c r="B91" s="176"/>
      <c r="C91" s="176"/>
      <c r="D91" s="169"/>
    </row>
    <row r="92" spans="1:4" ht="36" customHeight="1">
      <c r="A92" s="179" t="s">
        <v>1187</v>
      </c>
      <c r="B92" s="176"/>
      <c r="C92" s="176"/>
      <c r="D92" s="169"/>
    </row>
    <row r="93" spans="1:4" ht="36" customHeight="1">
      <c r="A93" s="179" t="s">
        <v>1211</v>
      </c>
      <c r="B93" s="176"/>
      <c r="C93" s="176"/>
      <c r="D93" s="169"/>
    </row>
    <row r="94" spans="1:4" ht="36" customHeight="1">
      <c r="A94" s="178" t="s">
        <v>1212</v>
      </c>
      <c r="B94" s="47">
        <v>105</v>
      </c>
      <c r="C94" s="47">
        <v>50</v>
      </c>
      <c r="D94" s="169">
        <f t="shared" ref="D94:D99" si="1">(C94-B94)/B94</f>
        <v>-0.52380952380952384</v>
      </c>
    </row>
    <row r="95" spans="1:4" ht="36" customHeight="1">
      <c r="A95" s="174" t="s">
        <v>1213</v>
      </c>
      <c r="B95" s="171">
        <v>105</v>
      </c>
      <c r="C95" s="171">
        <v>50</v>
      </c>
      <c r="D95" s="169">
        <f t="shared" si="1"/>
        <v>-0.52380952380952384</v>
      </c>
    </row>
    <row r="96" spans="1:4" ht="36" customHeight="1">
      <c r="A96" s="177" t="s">
        <v>1163</v>
      </c>
      <c r="B96" s="171">
        <v>33</v>
      </c>
      <c r="C96" s="171">
        <v>50</v>
      </c>
      <c r="D96" s="169">
        <f t="shared" si="1"/>
        <v>0.51515151515151514</v>
      </c>
    </row>
    <row r="97" spans="1:4" ht="36" customHeight="1">
      <c r="A97" s="173" t="s">
        <v>1214</v>
      </c>
      <c r="B97" s="171"/>
      <c r="C97" s="171"/>
      <c r="D97" s="169"/>
    </row>
    <row r="98" spans="1:4" ht="36" customHeight="1">
      <c r="A98" s="173" t="s">
        <v>1215</v>
      </c>
      <c r="B98" s="171"/>
      <c r="C98" s="171"/>
      <c r="D98" s="169"/>
    </row>
    <row r="99" spans="1:4" ht="36" customHeight="1">
      <c r="A99" s="174" t="s">
        <v>1216</v>
      </c>
      <c r="B99" s="171">
        <v>72</v>
      </c>
      <c r="C99" s="171"/>
      <c r="D99" s="169">
        <f t="shared" si="1"/>
        <v>-1</v>
      </c>
    </row>
    <row r="100" spans="1:4" ht="36" customHeight="1">
      <c r="A100" s="173" t="s">
        <v>1217</v>
      </c>
      <c r="B100" s="171"/>
      <c r="C100" s="171"/>
      <c r="D100" s="169"/>
    </row>
    <row r="101" spans="1:4" ht="36" customHeight="1">
      <c r="A101" s="177" t="s">
        <v>1163</v>
      </c>
      <c r="B101" s="171"/>
      <c r="C101" s="171"/>
      <c r="D101" s="169"/>
    </row>
    <row r="102" spans="1:4" ht="36" customHeight="1">
      <c r="A102" s="177" t="s">
        <v>1214</v>
      </c>
      <c r="B102" s="171"/>
      <c r="C102" s="171"/>
      <c r="D102" s="169"/>
    </row>
    <row r="103" spans="1:4" ht="36" customHeight="1">
      <c r="A103" s="173" t="s">
        <v>1218</v>
      </c>
      <c r="B103" s="171"/>
      <c r="C103" s="171"/>
      <c r="D103" s="169"/>
    </row>
    <row r="104" spans="1:4" ht="36" customHeight="1">
      <c r="A104" s="177" t="s">
        <v>1219</v>
      </c>
      <c r="B104" s="171"/>
      <c r="C104" s="171"/>
      <c r="D104" s="169"/>
    </row>
    <row r="105" spans="1:4" ht="36" customHeight="1">
      <c r="A105" s="174" t="s">
        <v>1220</v>
      </c>
      <c r="B105" s="171"/>
      <c r="C105" s="171"/>
      <c r="D105" s="169"/>
    </row>
    <row r="106" spans="1:4" ht="36" customHeight="1">
      <c r="A106" s="173" t="s">
        <v>718</v>
      </c>
      <c r="B106" s="171"/>
      <c r="C106" s="171"/>
      <c r="D106" s="169"/>
    </row>
    <row r="107" spans="1:4" ht="36" customHeight="1">
      <c r="A107" s="173" t="s">
        <v>1221</v>
      </c>
      <c r="B107" s="171"/>
      <c r="C107" s="171"/>
      <c r="D107" s="169"/>
    </row>
    <row r="108" spans="1:4" ht="36" customHeight="1">
      <c r="A108" s="173" t="s">
        <v>1222</v>
      </c>
      <c r="B108" s="171"/>
      <c r="C108" s="171"/>
      <c r="D108" s="169"/>
    </row>
    <row r="109" spans="1:4" ht="36" customHeight="1">
      <c r="A109" s="170" t="s">
        <v>1223</v>
      </c>
      <c r="B109" s="171"/>
      <c r="C109" s="171"/>
      <c r="D109" s="169"/>
    </row>
    <row r="110" spans="1:4" ht="36" customHeight="1">
      <c r="A110" s="173" t="s">
        <v>1224</v>
      </c>
      <c r="B110" s="171"/>
      <c r="C110" s="171"/>
      <c r="D110" s="169"/>
    </row>
    <row r="111" spans="1:4" ht="36" customHeight="1">
      <c r="A111" s="173" t="s">
        <v>1163</v>
      </c>
      <c r="B111" s="171"/>
      <c r="C111" s="171"/>
      <c r="D111" s="169"/>
    </row>
    <row r="112" spans="1:4" ht="36" customHeight="1">
      <c r="A112" s="173" t="s">
        <v>1225</v>
      </c>
      <c r="B112" s="171"/>
      <c r="C112" s="171"/>
      <c r="D112" s="169"/>
    </row>
    <row r="113" spans="1:4" ht="36" customHeight="1">
      <c r="A113" s="173" t="s">
        <v>1226</v>
      </c>
      <c r="B113" s="171"/>
      <c r="C113" s="171"/>
      <c r="D113" s="169"/>
    </row>
    <row r="114" spans="1:4" ht="36" customHeight="1">
      <c r="A114" s="177" t="s">
        <v>718</v>
      </c>
      <c r="B114" s="171"/>
      <c r="C114" s="171"/>
      <c r="D114" s="169"/>
    </row>
    <row r="115" spans="1:4" ht="36" customHeight="1">
      <c r="A115" s="173" t="s">
        <v>1221</v>
      </c>
      <c r="B115" s="171"/>
      <c r="C115" s="171"/>
      <c r="D115" s="169"/>
    </row>
    <row r="116" spans="1:4" ht="36" customHeight="1">
      <c r="A116" s="173" t="s">
        <v>1222</v>
      </c>
      <c r="B116" s="171"/>
      <c r="C116" s="171"/>
      <c r="D116" s="169"/>
    </row>
    <row r="117" spans="1:4" ht="36" customHeight="1">
      <c r="A117" s="173" t="s">
        <v>1227</v>
      </c>
      <c r="B117" s="171"/>
      <c r="C117" s="171"/>
      <c r="D117" s="169"/>
    </row>
    <row r="118" spans="1:4" ht="36" customHeight="1">
      <c r="A118" s="178" t="s">
        <v>1228</v>
      </c>
      <c r="B118" s="47"/>
      <c r="C118" s="47"/>
      <c r="D118" s="169"/>
    </row>
    <row r="119" spans="1:4" ht="36" customHeight="1">
      <c r="A119" s="177" t="s">
        <v>1229</v>
      </c>
      <c r="B119" s="171"/>
      <c r="C119" s="171"/>
      <c r="D119" s="169"/>
    </row>
    <row r="120" spans="1:4" ht="36" customHeight="1">
      <c r="A120" s="173" t="s">
        <v>750</v>
      </c>
      <c r="B120" s="171"/>
      <c r="C120" s="171"/>
      <c r="D120" s="169"/>
    </row>
    <row r="121" spans="1:4" ht="36" customHeight="1">
      <c r="A121" s="173" t="s">
        <v>751</v>
      </c>
      <c r="B121" s="171"/>
      <c r="C121" s="171"/>
      <c r="D121" s="169"/>
    </row>
    <row r="122" spans="1:4" ht="36" customHeight="1">
      <c r="A122" s="173" t="s">
        <v>1230</v>
      </c>
      <c r="B122" s="171"/>
      <c r="C122" s="171"/>
      <c r="D122" s="169"/>
    </row>
    <row r="123" spans="1:4" ht="36" customHeight="1">
      <c r="A123" s="173" t="s">
        <v>1231</v>
      </c>
      <c r="B123" s="171"/>
      <c r="C123" s="171"/>
      <c r="D123" s="169"/>
    </row>
    <row r="124" spans="1:4" ht="36" customHeight="1">
      <c r="A124" s="174" t="s">
        <v>1232</v>
      </c>
      <c r="B124" s="171"/>
      <c r="C124" s="171"/>
      <c r="D124" s="169"/>
    </row>
    <row r="125" spans="1:4" ht="36" customHeight="1">
      <c r="A125" s="173" t="s">
        <v>1230</v>
      </c>
      <c r="B125" s="171"/>
      <c r="C125" s="171"/>
      <c r="D125" s="169"/>
    </row>
    <row r="126" spans="1:4" ht="36" customHeight="1">
      <c r="A126" s="173" t="s">
        <v>1233</v>
      </c>
      <c r="B126" s="171"/>
      <c r="C126" s="171"/>
      <c r="D126" s="169"/>
    </row>
    <row r="127" spans="1:4" ht="36" customHeight="1">
      <c r="A127" s="173" t="s">
        <v>1234</v>
      </c>
      <c r="B127" s="171"/>
      <c r="C127" s="171"/>
      <c r="D127" s="169"/>
    </row>
    <row r="128" spans="1:4" ht="36" customHeight="1">
      <c r="A128" s="170" t="s">
        <v>1235</v>
      </c>
      <c r="B128" s="171"/>
      <c r="C128" s="171"/>
      <c r="D128" s="169"/>
    </row>
    <row r="129" spans="1:4" ht="36" customHeight="1">
      <c r="A129" s="174" t="s">
        <v>1236</v>
      </c>
      <c r="B129" s="171"/>
      <c r="C129" s="171"/>
      <c r="D129" s="169"/>
    </row>
    <row r="130" spans="1:4" ht="36" customHeight="1">
      <c r="A130" s="173" t="s">
        <v>757</v>
      </c>
      <c r="B130" s="171"/>
      <c r="C130" s="171"/>
      <c r="D130" s="169"/>
    </row>
    <row r="131" spans="1:4" ht="36" customHeight="1">
      <c r="A131" s="174" t="s">
        <v>1237</v>
      </c>
      <c r="B131" s="171"/>
      <c r="C131" s="171"/>
      <c r="D131" s="169"/>
    </row>
    <row r="132" spans="1:4" ht="36" customHeight="1">
      <c r="A132" s="174" t="s">
        <v>1238</v>
      </c>
      <c r="B132" s="171"/>
      <c r="C132" s="171"/>
      <c r="D132" s="169"/>
    </row>
    <row r="133" spans="1:4" ht="36" customHeight="1">
      <c r="A133" s="173" t="s">
        <v>1239</v>
      </c>
      <c r="B133" s="171"/>
      <c r="C133" s="171"/>
      <c r="D133" s="169"/>
    </row>
    <row r="134" spans="1:4" ht="36" customHeight="1">
      <c r="A134" s="173" t="s">
        <v>1240</v>
      </c>
      <c r="B134" s="171"/>
      <c r="C134" s="171"/>
      <c r="D134" s="169"/>
    </row>
    <row r="135" spans="1:4" ht="36" customHeight="1">
      <c r="A135" s="177" t="s">
        <v>1241</v>
      </c>
      <c r="B135" s="171"/>
      <c r="C135" s="171"/>
      <c r="D135" s="169"/>
    </row>
    <row r="136" spans="1:4" ht="36" customHeight="1">
      <c r="A136" s="173" t="s">
        <v>1242</v>
      </c>
      <c r="B136" s="171"/>
      <c r="C136" s="171"/>
      <c r="D136" s="169"/>
    </row>
    <row r="137" spans="1:4" ht="36" customHeight="1">
      <c r="A137" s="173" t="s">
        <v>1243</v>
      </c>
      <c r="B137" s="171"/>
      <c r="C137" s="171"/>
      <c r="D137" s="169"/>
    </row>
    <row r="138" spans="1:4" ht="36" customHeight="1">
      <c r="A138" s="173" t="s">
        <v>1244</v>
      </c>
      <c r="B138" s="171"/>
      <c r="C138" s="171"/>
      <c r="D138" s="169"/>
    </row>
    <row r="139" spans="1:4" ht="36" customHeight="1">
      <c r="A139" s="173" t="s">
        <v>1245</v>
      </c>
      <c r="B139" s="171"/>
      <c r="C139" s="171"/>
      <c r="D139" s="169"/>
    </row>
    <row r="140" spans="1:4" ht="36" customHeight="1">
      <c r="A140" s="173" t="s">
        <v>1246</v>
      </c>
      <c r="B140" s="171"/>
      <c r="C140" s="171"/>
      <c r="D140" s="169"/>
    </row>
    <row r="141" spans="1:4" ht="36" customHeight="1">
      <c r="A141" s="173" t="s">
        <v>1247</v>
      </c>
      <c r="B141" s="171"/>
      <c r="C141" s="171"/>
      <c r="D141" s="169"/>
    </row>
    <row r="142" spans="1:4" ht="36" customHeight="1">
      <c r="A142" s="173" t="s">
        <v>1248</v>
      </c>
      <c r="B142" s="171"/>
      <c r="C142" s="171"/>
      <c r="D142" s="169"/>
    </row>
    <row r="143" spans="1:4" ht="36" customHeight="1">
      <c r="A143" s="173" t="s">
        <v>1249</v>
      </c>
      <c r="B143" s="171"/>
      <c r="C143" s="171"/>
      <c r="D143" s="169"/>
    </row>
    <row r="144" spans="1:4" ht="36" customHeight="1">
      <c r="A144" s="177" t="s">
        <v>1250</v>
      </c>
      <c r="B144" s="171"/>
      <c r="C144" s="171"/>
      <c r="D144" s="169"/>
    </row>
    <row r="145" spans="1:4" ht="36" customHeight="1">
      <c r="A145" s="177" t="s">
        <v>1251</v>
      </c>
      <c r="B145" s="171"/>
      <c r="C145" s="171"/>
      <c r="D145" s="169"/>
    </row>
    <row r="146" spans="1:4" ht="36" customHeight="1">
      <c r="A146" s="173" t="s">
        <v>1252</v>
      </c>
      <c r="B146" s="171"/>
      <c r="C146" s="171"/>
      <c r="D146" s="169"/>
    </row>
    <row r="147" spans="1:4" ht="36" customHeight="1">
      <c r="A147" s="173" t="s">
        <v>1253</v>
      </c>
      <c r="B147" s="171"/>
      <c r="C147" s="171"/>
      <c r="D147" s="169"/>
    </row>
    <row r="148" spans="1:4" ht="36" customHeight="1">
      <c r="A148" s="173" t="s">
        <v>1254</v>
      </c>
      <c r="B148" s="171"/>
      <c r="C148" s="171"/>
      <c r="D148" s="169"/>
    </row>
    <row r="149" spans="1:4" ht="36" customHeight="1">
      <c r="A149" s="173" t="s">
        <v>1255</v>
      </c>
      <c r="B149" s="171"/>
      <c r="C149" s="171"/>
      <c r="D149" s="169"/>
    </row>
    <row r="150" spans="1:4" ht="36" customHeight="1">
      <c r="A150" s="174" t="s">
        <v>1256</v>
      </c>
      <c r="B150" s="171"/>
      <c r="C150" s="171"/>
      <c r="D150" s="169"/>
    </row>
    <row r="151" spans="1:4" ht="36" customHeight="1">
      <c r="A151" s="174" t="s">
        <v>1257</v>
      </c>
      <c r="B151" s="171"/>
      <c r="C151" s="171"/>
      <c r="D151" s="169"/>
    </row>
    <row r="152" spans="1:4" ht="36" customHeight="1">
      <c r="A152" s="177" t="s">
        <v>778</v>
      </c>
      <c r="B152" s="171"/>
      <c r="C152" s="171"/>
      <c r="D152" s="169"/>
    </row>
    <row r="153" spans="1:4" ht="36" customHeight="1">
      <c r="A153" s="174" t="s">
        <v>1258</v>
      </c>
      <c r="B153" s="171"/>
      <c r="C153" s="171"/>
      <c r="D153" s="169"/>
    </row>
    <row r="154" spans="1:4" ht="36" customHeight="1">
      <c r="A154" s="174" t="s">
        <v>1259</v>
      </c>
      <c r="B154" s="171"/>
      <c r="C154" s="171"/>
      <c r="D154" s="169"/>
    </row>
    <row r="155" spans="1:4" ht="36" customHeight="1">
      <c r="A155" s="173" t="s">
        <v>1260</v>
      </c>
      <c r="B155" s="171"/>
      <c r="C155" s="171"/>
      <c r="D155" s="169"/>
    </row>
    <row r="156" spans="1:4" ht="36" customHeight="1">
      <c r="A156" s="173" t="s">
        <v>1261</v>
      </c>
      <c r="B156" s="171"/>
      <c r="C156" s="171"/>
      <c r="D156" s="169"/>
    </row>
    <row r="157" spans="1:4" ht="36" customHeight="1">
      <c r="A157" s="173" t="s">
        <v>1262</v>
      </c>
      <c r="B157" s="171"/>
      <c r="C157" s="171"/>
      <c r="D157" s="169"/>
    </row>
    <row r="158" spans="1:4" ht="36" customHeight="1">
      <c r="A158" s="177" t="s">
        <v>1263</v>
      </c>
      <c r="B158" s="171"/>
      <c r="C158" s="171"/>
      <c r="D158" s="169"/>
    </row>
    <row r="159" spans="1:4" ht="36" customHeight="1">
      <c r="A159" s="173" t="s">
        <v>1264</v>
      </c>
      <c r="B159" s="171"/>
      <c r="C159" s="171"/>
      <c r="D159" s="169"/>
    </row>
    <row r="160" spans="1:4" ht="36" customHeight="1">
      <c r="A160" s="173" t="s">
        <v>750</v>
      </c>
      <c r="B160" s="171"/>
      <c r="C160" s="171"/>
      <c r="D160" s="169"/>
    </row>
    <row r="161" spans="1:4" ht="36" customHeight="1">
      <c r="A161" s="177" t="s">
        <v>1265</v>
      </c>
      <c r="B161" s="171"/>
      <c r="C161" s="171"/>
      <c r="D161" s="169"/>
    </row>
    <row r="162" spans="1:4" ht="36" customHeight="1">
      <c r="A162" s="177" t="s">
        <v>1266</v>
      </c>
      <c r="B162" s="171"/>
      <c r="C162" s="171"/>
      <c r="D162" s="169"/>
    </row>
    <row r="163" spans="1:4" ht="36" customHeight="1">
      <c r="A163" s="173" t="s">
        <v>750</v>
      </c>
      <c r="B163" s="171"/>
      <c r="C163" s="171"/>
      <c r="D163" s="169"/>
    </row>
    <row r="164" spans="1:4" ht="36" customHeight="1">
      <c r="A164" s="173" t="s">
        <v>1267</v>
      </c>
      <c r="B164" s="171"/>
      <c r="C164" s="171"/>
      <c r="D164" s="169"/>
    </row>
    <row r="165" spans="1:4" ht="36" customHeight="1">
      <c r="A165" s="173" t="s">
        <v>1268</v>
      </c>
      <c r="B165" s="171"/>
      <c r="C165" s="171"/>
      <c r="D165" s="169"/>
    </row>
    <row r="166" spans="1:4" ht="36" customHeight="1">
      <c r="A166" s="173" t="s">
        <v>1269</v>
      </c>
      <c r="B166" s="171"/>
      <c r="C166" s="171"/>
      <c r="D166" s="169"/>
    </row>
    <row r="167" spans="1:4" ht="36" customHeight="1">
      <c r="A167" s="173" t="s">
        <v>757</v>
      </c>
      <c r="B167" s="171"/>
      <c r="C167" s="171"/>
      <c r="D167" s="169"/>
    </row>
    <row r="168" spans="1:4" ht="36" customHeight="1">
      <c r="A168" s="177" t="s">
        <v>1238</v>
      </c>
      <c r="B168" s="171"/>
      <c r="C168" s="171"/>
      <c r="D168" s="169"/>
    </row>
    <row r="169" spans="1:4" ht="36" customHeight="1">
      <c r="A169" s="180" t="s">
        <v>1270</v>
      </c>
      <c r="B169" s="171"/>
      <c r="C169" s="171"/>
      <c r="D169" s="169"/>
    </row>
    <row r="170" spans="1:4" ht="36" customHeight="1">
      <c r="A170" s="181" t="s">
        <v>1271</v>
      </c>
      <c r="B170" s="47"/>
      <c r="C170" s="47"/>
      <c r="D170" s="169"/>
    </row>
    <row r="171" spans="1:4" ht="36" customHeight="1">
      <c r="A171" s="182" t="s">
        <v>1272</v>
      </c>
      <c r="B171" s="171"/>
      <c r="C171" s="171"/>
      <c r="D171" s="169"/>
    </row>
    <row r="172" spans="1:4" ht="36" customHeight="1">
      <c r="A172" s="182" t="s">
        <v>1273</v>
      </c>
      <c r="B172" s="171"/>
      <c r="C172" s="171"/>
      <c r="D172" s="169"/>
    </row>
    <row r="173" spans="1:4" ht="36" customHeight="1">
      <c r="A173" s="180" t="s">
        <v>1274</v>
      </c>
      <c r="B173" s="171"/>
      <c r="C173" s="171"/>
      <c r="D173" s="169"/>
    </row>
    <row r="174" spans="1:4" ht="36" customHeight="1">
      <c r="A174" s="181" t="s">
        <v>1275</v>
      </c>
      <c r="B174" s="47">
        <v>725</v>
      </c>
      <c r="C174" s="47">
        <v>1150</v>
      </c>
      <c r="D174" s="169">
        <f t="shared" ref="D174:D196" si="2">(C174-B174)/B174</f>
        <v>0.58620689655172409</v>
      </c>
    </row>
    <row r="175" spans="1:4" ht="36" customHeight="1">
      <c r="A175" s="182" t="s">
        <v>1276</v>
      </c>
      <c r="B175" s="171"/>
      <c r="C175" s="171"/>
      <c r="D175" s="169"/>
    </row>
    <row r="176" spans="1:4" ht="36" customHeight="1">
      <c r="A176" s="182" t="s">
        <v>1277</v>
      </c>
      <c r="B176" s="171"/>
      <c r="C176" s="171"/>
      <c r="D176" s="169"/>
    </row>
    <row r="177" spans="1:4" ht="36" customHeight="1">
      <c r="A177" s="180" t="s">
        <v>1278</v>
      </c>
      <c r="B177" s="171"/>
      <c r="C177" s="171"/>
      <c r="D177" s="169"/>
    </row>
    <row r="178" spans="1:4" ht="36" customHeight="1">
      <c r="A178" s="180" t="s">
        <v>1279</v>
      </c>
      <c r="B178" s="171"/>
      <c r="C178" s="171"/>
      <c r="D178" s="169"/>
    </row>
    <row r="179" spans="1:4" ht="36" customHeight="1">
      <c r="A179" s="182" t="s">
        <v>1280</v>
      </c>
      <c r="B179" s="171"/>
      <c r="C179" s="171"/>
      <c r="D179" s="169"/>
    </row>
    <row r="180" spans="1:4" ht="36" customHeight="1">
      <c r="A180" s="182" t="s">
        <v>1281</v>
      </c>
      <c r="B180" s="171"/>
      <c r="C180" s="171"/>
      <c r="D180" s="169"/>
    </row>
    <row r="181" spans="1:4" ht="36" customHeight="1">
      <c r="A181" s="180" t="s">
        <v>1282</v>
      </c>
      <c r="B181" s="171"/>
      <c r="C181" s="171"/>
      <c r="D181" s="169"/>
    </row>
    <row r="182" spans="1:4" ht="36" customHeight="1">
      <c r="A182" s="180" t="s">
        <v>1283</v>
      </c>
      <c r="B182" s="171"/>
      <c r="C182" s="171"/>
      <c r="D182" s="169"/>
    </row>
    <row r="183" spans="1:4" ht="36" customHeight="1">
      <c r="A183" s="182" t="s">
        <v>1284</v>
      </c>
      <c r="B183" s="171"/>
      <c r="C183" s="171"/>
      <c r="D183" s="169"/>
    </row>
    <row r="184" spans="1:4" ht="36" customHeight="1">
      <c r="A184" s="180" t="s">
        <v>1285</v>
      </c>
      <c r="B184" s="171"/>
      <c r="C184" s="171"/>
      <c r="D184" s="169"/>
    </row>
    <row r="185" spans="1:4" ht="36" customHeight="1">
      <c r="A185" s="182" t="s">
        <v>1286</v>
      </c>
      <c r="B185" s="171">
        <v>725</v>
      </c>
      <c r="C185" s="171">
        <v>1150</v>
      </c>
      <c r="D185" s="169">
        <f t="shared" si="2"/>
        <v>0.58620689655172409</v>
      </c>
    </row>
    <row r="186" spans="1:4" ht="36" customHeight="1">
      <c r="A186" s="183" t="s">
        <v>1287</v>
      </c>
      <c r="B186" s="176"/>
      <c r="C186" s="176"/>
      <c r="D186" s="169"/>
    </row>
    <row r="187" spans="1:4" ht="36" customHeight="1">
      <c r="A187" s="182" t="s">
        <v>1288</v>
      </c>
      <c r="B187" s="171">
        <v>236</v>
      </c>
      <c r="C187" s="171">
        <v>550</v>
      </c>
      <c r="D187" s="169">
        <f t="shared" si="2"/>
        <v>1.3305084745762712</v>
      </c>
    </row>
    <row r="188" spans="1:4" ht="36" customHeight="1">
      <c r="A188" s="182" t="s">
        <v>1289</v>
      </c>
      <c r="B188" s="171">
        <v>203</v>
      </c>
      <c r="C188" s="171">
        <v>100</v>
      </c>
      <c r="D188" s="169">
        <f t="shared" si="2"/>
        <v>-0.5073891625615764</v>
      </c>
    </row>
    <row r="189" spans="1:4" ht="36" customHeight="1">
      <c r="A189" s="180" t="s">
        <v>1290</v>
      </c>
      <c r="B189" s="171">
        <v>50</v>
      </c>
      <c r="C189" s="171"/>
      <c r="D189" s="169">
        <f t="shared" si="2"/>
        <v>-1</v>
      </c>
    </row>
    <row r="190" spans="1:4" ht="36" customHeight="1">
      <c r="A190" s="180" t="s">
        <v>1291</v>
      </c>
      <c r="B190" s="171"/>
      <c r="C190" s="171"/>
      <c r="D190" s="169"/>
    </row>
    <row r="191" spans="1:4" ht="36" customHeight="1">
      <c r="A191" s="182" t="s">
        <v>1292</v>
      </c>
      <c r="B191" s="171">
        <v>56</v>
      </c>
      <c r="C191" s="171"/>
      <c r="D191" s="169">
        <f t="shared" si="2"/>
        <v>-1</v>
      </c>
    </row>
    <row r="192" spans="1:4" ht="36" customHeight="1">
      <c r="A192" s="180" t="s">
        <v>1293</v>
      </c>
      <c r="B192" s="171"/>
      <c r="C192" s="171"/>
      <c r="D192" s="169"/>
    </row>
    <row r="193" spans="1:4" ht="36" customHeight="1">
      <c r="A193" s="180" t="s">
        <v>1294</v>
      </c>
      <c r="B193" s="171"/>
      <c r="C193" s="171"/>
      <c r="D193" s="169"/>
    </row>
    <row r="194" spans="1:4" ht="36" customHeight="1">
      <c r="A194" s="180" t="s">
        <v>1295</v>
      </c>
      <c r="B194" s="171"/>
      <c r="C194" s="171"/>
      <c r="D194" s="169"/>
    </row>
    <row r="195" spans="1:4" ht="36" customHeight="1">
      <c r="A195" s="180" t="s">
        <v>1296</v>
      </c>
      <c r="B195" s="171">
        <v>20</v>
      </c>
      <c r="C195" s="171"/>
      <c r="D195" s="169">
        <f t="shared" si="2"/>
        <v>-1</v>
      </c>
    </row>
    <row r="196" spans="1:4" ht="36" customHeight="1">
      <c r="A196" s="182" t="s">
        <v>1297</v>
      </c>
      <c r="B196" s="171">
        <v>160</v>
      </c>
      <c r="C196" s="171">
        <v>500</v>
      </c>
      <c r="D196" s="169">
        <f t="shared" si="2"/>
        <v>2.125</v>
      </c>
    </row>
    <row r="197" spans="1:4" ht="36" customHeight="1">
      <c r="A197" s="181" t="s">
        <v>1298</v>
      </c>
      <c r="B197" s="47"/>
      <c r="C197" s="47"/>
      <c r="D197" s="169"/>
    </row>
    <row r="198" spans="1:4" ht="36" customHeight="1">
      <c r="A198" s="180" t="s">
        <v>1299</v>
      </c>
      <c r="B198" s="171"/>
      <c r="C198" s="171"/>
      <c r="D198" s="169"/>
    </row>
    <row r="199" spans="1:4" ht="36" customHeight="1">
      <c r="A199" s="180" t="s">
        <v>1300</v>
      </c>
      <c r="B199" s="171"/>
      <c r="C199" s="171"/>
      <c r="D199" s="169"/>
    </row>
    <row r="200" spans="1:4" ht="36" customHeight="1">
      <c r="A200" s="180" t="s">
        <v>1301</v>
      </c>
      <c r="B200" s="171"/>
      <c r="C200" s="171"/>
      <c r="D200" s="169"/>
    </row>
    <row r="201" spans="1:4" ht="36" customHeight="1">
      <c r="A201" s="180" t="s">
        <v>1302</v>
      </c>
      <c r="B201" s="171"/>
      <c r="C201" s="171"/>
      <c r="D201" s="169"/>
    </row>
    <row r="202" spans="1:4" ht="36" customHeight="1">
      <c r="A202" s="180" t="s">
        <v>1303</v>
      </c>
      <c r="B202" s="171"/>
      <c r="C202" s="171"/>
      <c r="D202" s="169"/>
    </row>
    <row r="203" spans="1:4" ht="36" customHeight="1">
      <c r="A203" s="180" t="s">
        <v>1304</v>
      </c>
      <c r="B203" s="171"/>
      <c r="C203" s="171"/>
      <c r="D203" s="169"/>
    </row>
    <row r="204" spans="1:4" ht="36" customHeight="1">
      <c r="A204" s="180" t="s">
        <v>1305</v>
      </c>
      <c r="B204" s="171"/>
      <c r="C204" s="171"/>
      <c r="D204" s="169"/>
    </row>
    <row r="205" spans="1:4" ht="36" customHeight="1">
      <c r="A205" s="180" t="s">
        <v>1306</v>
      </c>
      <c r="B205" s="171"/>
      <c r="C205" s="171"/>
      <c r="D205" s="169"/>
    </row>
    <row r="206" spans="1:4" ht="36" customHeight="1">
      <c r="A206" s="180" t="s">
        <v>1307</v>
      </c>
      <c r="B206" s="171"/>
      <c r="C206" s="171"/>
      <c r="D206" s="169"/>
    </row>
    <row r="207" spans="1:4" ht="36" customHeight="1">
      <c r="A207" s="180" t="s">
        <v>1308</v>
      </c>
      <c r="B207" s="171"/>
      <c r="C207" s="171"/>
      <c r="D207" s="169"/>
    </row>
    <row r="208" spans="1:4" ht="36" customHeight="1">
      <c r="A208" s="180" t="s">
        <v>1309</v>
      </c>
      <c r="B208" s="171"/>
      <c r="C208" s="171"/>
      <c r="D208" s="169"/>
    </row>
    <row r="209" spans="1:4" ht="36" customHeight="1">
      <c r="A209" s="180" t="s">
        <v>1310</v>
      </c>
      <c r="B209" s="171"/>
      <c r="C209" s="171"/>
      <c r="D209" s="169"/>
    </row>
    <row r="210" spans="1:4" ht="36" customHeight="1">
      <c r="A210" s="180" t="s">
        <v>1311</v>
      </c>
      <c r="B210" s="171"/>
      <c r="C210" s="171"/>
      <c r="D210" s="169"/>
    </row>
    <row r="211" spans="1:4" ht="36" customHeight="1">
      <c r="A211" s="180" t="s">
        <v>1312</v>
      </c>
      <c r="B211" s="171"/>
      <c r="C211" s="171"/>
      <c r="D211" s="169"/>
    </row>
    <row r="212" spans="1:4" ht="36" customHeight="1">
      <c r="A212" s="180" t="s">
        <v>1313</v>
      </c>
      <c r="B212" s="171"/>
      <c r="C212" s="171"/>
      <c r="D212" s="169"/>
    </row>
    <row r="213" spans="1:4" ht="36" customHeight="1">
      <c r="A213" s="180" t="s">
        <v>1314</v>
      </c>
      <c r="B213" s="171"/>
      <c r="C213" s="171"/>
      <c r="D213" s="169"/>
    </row>
    <row r="214" spans="1:4" ht="36" customHeight="1">
      <c r="A214" s="180" t="s">
        <v>1315</v>
      </c>
      <c r="B214" s="171"/>
      <c r="C214" s="171"/>
      <c r="D214" s="169"/>
    </row>
    <row r="215" spans="1:4" ht="36" customHeight="1">
      <c r="A215" s="181" t="s">
        <v>1316</v>
      </c>
      <c r="B215" s="47"/>
      <c r="C215" s="47"/>
      <c r="D215" s="169"/>
    </row>
    <row r="216" spans="1:4" ht="36" customHeight="1">
      <c r="A216" s="180" t="s">
        <v>1317</v>
      </c>
      <c r="B216" s="171"/>
      <c r="C216" s="171"/>
      <c r="D216" s="169"/>
    </row>
    <row r="217" spans="1:4" ht="36" customHeight="1">
      <c r="A217" s="180" t="s">
        <v>1318</v>
      </c>
      <c r="B217" s="171"/>
      <c r="C217" s="171"/>
      <c r="D217" s="169"/>
    </row>
    <row r="218" spans="1:4" ht="36" customHeight="1">
      <c r="A218" s="180" t="s">
        <v>1319</v>
      </c>
      <c r="B218" s="171"/>
      <c r="C218" s="171"/>
      <c r="D218" s="169"/>
    </row>
    <row r="219" spans="1:4" ht="36" customHeight="1">
      <c r="A219" s="180" t="s">
        <v>1320</v>
      </c>
      <c r="B219" s="171"/>
      <c r="C219" s="171"/>
      <c r="D219" s="169"/>
    </row>
    <row r="220" spans="1:4" ht="36" customHeight="1">
      <c r="A220" s="180" t="s">
        <v>1321</v>
      </c>
      <c r="B220" s="171"/>
      <c r="C220" s="171"/>
      <c r="D220" s="169"/>
    </row>
    <row r="221" spans="1:4" ht="36" customHeight="1">
      <c r="A221" s="180" t="s">
        <v>1322</v>
      </c>
      <c r="B221" s="171"/>
      <c r="C221" s="171"/>
      <c r="D221" s="169"/>
    </row>
    <row r="222" spans="1:4" ht="36" customHeight="1">
      <c r="A222" s="180" t="s">
        <v>1323</v>
      </c>
      <c r="B222" s="171"/>
      <c r="C222" s="171"/>
      <c r="D222" s="169"/>
    </row>
    <row r="223" spans="1:4" ht="36" customHeight="1">
      <c r="A223" s="180" t="s">
        <v>1324</v>
      </c>
      <c r="B223" s="171"/>
      <c r="C223" s="171"/>
      <c r="D223" s="169"/>
    </row>
    <row r="224" spans="1:4" ht="36" customHeight="1">
      <c r="A224" s="180" t="s">
        <v>1325</v>
      </c>
      <c r="B224" s="171"/>
      <c r="C224" s="171"/>
      <c r="D224" s="169"/>
    </row>
    <row r="225" spans="1:4" ht="36" customHeight="1">
      <c r="A225" s="180" t="s">
        <v>1326</v>
      </c>
      <c r="B225" s="171"/>
      <c r="C225" s="171"/>
      <c r="D225" s="169"/>
    </row>
    <row r="226" spans="1:4" ht="36" customHeight="1">
      <c r="A226" s="180" t="s">
        <v>1327</v>
      </c>
      <c r="B226" s="171"/>
      <c r="C226" s="171"/>
      <c r="D226" s="169"/>
    </row>
    <row r="227" spans="1:4" ht="36" customHeight="1">
      <c r="A227" s="180" t="s">
        <v>1328</v>
      </c>
      <c r="B227" s="171"/>
      <c r="C227" s="171"/>
      <c r="D227" s="169"/>
    </row>
    <row r="228" spans="1:4" ht="36" customHeight="1">
      <c r="A228" s="180" t="s">
        <v>1329</v>
      </c>
      <c r="B228" s="171"/>
      <c r="C228" s="171"/>
      <c r="D228" s="169"/>
    </row>
    <row r="229" spans="1:4" ht="36" customHeight="1">
      <c r="A229" s="180" t="s">
        <v>1330</v>
      </c>
      <c r="B229" s="171"/>
      <c r="C229" s="171"/>
      <c r="D229" s="169"/>
    </row>
    <row r="230" spans="1:4" ht="36" customHeight="1">
      <c r="A230" s="180" t="s">
        <v>1331</v>
      </c>
      <c r="B230" s="171"/>
      <c r="C230" s="171"/>
      <c r="D230" s="169"/>
    </row>
    <row r="231" spans="1:4" ht="36" customHeight="1">
      <c r="A231" s="180" t="s">
        <v>1332</v>
      </c>
      <c r="B231" s="171"/>
      <c r="C231" s="171"/>
      <c r="D231" s="169"/>
    </row>
    <row r="232" spans="1:4" ht="36" customHeight="1">
      <c r="A232" s="180" t="s">
        <v>1333</v>
      </c>
      <c r="B232" s="171"/>
      <c r="C232" s="171"/>
      <c r="D232" s="169"/>
    </row>
    <row r="233" spans="1:4" ht="36" customHeight="1">
      <c r="A233" s="170"/>
      <c r="B233" s="171"/>
      <c r="C233" s="171"/>
      <c r="D233" s="169"/>
    </row>
    <row r="234" spans="1:4" ht="36" customHeight="1">
      <c r="A234" s="184" t="s">
        <v>1590</v>
      </c>
      <c r="B234" s="47">
        <v>1706</v>
      </c>
      <c r="C234" s="47">
        <v>7000</v>
      </c>
      <c r="D234" s="169">
        <f t="shared" ref="D234:D243" si="3">(C234-B234)/B234</f>
        <v>3.1031652989449006</v>
      </c>
    </row>
    <row r="235" spans="1:4" ht="36" customHeight="1">
      <c r="A235" s="185" t="s">
        <v>64</v>
      </c>
      <c r="B235" s="47"/>
      <c r="C235" s="47">
        <v>584</v>
      </c>
      <c r="D235" s="169"/>
    </row>
    <row r="236" spans="1:4" ht="36" customHeight="1">
      <c r="A236" s="186" t="s">
        <v>1356</v>
      </c>
      <c r="B236" s="171"/>
      <c r="C236" s="171"/>
      <c r="D236" s="169"/>
    </row>
    <row r="237" spans="1:4" ht="36" customHeight="1">
      <c r="A237" s="186" t="s">
        <v>1357</v>
      </c>
      <c r="B237" s="171"/>
      <c r="C237" s="171"/>
      <c r="D237" s="169"/>
    </row>
    <row r="238" spans="1:4" ht="36" customHeight="1">
      <c r="A238" s="187" t="s">
        <v>1358</v>
      </c>
      <c r="B238" s="171"/>
      <c r="C238" s="171"/>
      <c r="D238" s="169"/>
    </row>
    <row r="239" spans="1:4" ht="36" customHeight="1">
      <c r="A239" s="186" t="s">
        <v>1335</v>
      </c>
      <c r="B239" s="171"/>
      <c r="C239" s="171">
        <v>584</v>
      </c>
      <c r="D239" s="169"/>
    </row>
    <row r="240" spans="1:4" ht="36" customHeight="1">
      <c r="A240" s="186" t="s">
        <v>1336</v>
      </c>
      <c r="B240" s="171"/>
      <c r="C240" s="171"/>
      <c r="D240" s="169"/>
    </row>
    <row r="241" spans="1:4" ht="36" customHeight="1">
      <c r="A241" s="188" t="s">
        <v>1359</v>
      </c>
      <c r="B241" s="171"/>
      <c r="C241" s="171"/>
      <c r="D241" s="169"/>
    </row>
    <row r="242" spans="1:4" ht="36" customHeight="1">
      <c r="A242" s="189" t="s">
        <v>1337</v>
      </c>
      <c r="B242" s="47"/>
      <c r="C242" s="47"/>
      <c r="D242" s="169"/>
    </row>
    <row r="243" spans="1:4" ht="36" customHeight="1">
      <c r="A243" s="184" t="s">
        <v>71</v>
      </c>
      <c r="B243" s="47">
        <v>1706</v>
      </c>
      <c r="C243" s="47">
        <v>7584</v>
      </c>
      <c r="D243" s="169">
        <f t="shared" si="3"/>
        <v>3.4454865181711605</v>
      </c>
    </row>
  </sheetData>
  <autoFilter ref="A3:D243"/>
  <mergeCells count="1">
    <mergeCell ref="A1:D1"/>
  </mergeCells>
  <phoneticPr fontId="64" type="noConversion"/>
  <conditionalFormatting sqref="A241:B241">
    <cfRule type="expression" dxfId="34" priority="4" stopIfTrue="1">
      <formula>"len($A:$A)=3"</formula>
    </cfRule>
  </conditionalFormatting>
  <conditionalFormatting sqref="C241">
    <cfRule type="expression" dxfId="33" priority="3" stopIfTrue="1">
      <formula>"len($A:$A)=3"</formula>
    </cfRule>
  </conditionalFormatting>
  <conditionalFormatting sqref="A242:B242">
    <cfRule type="expression" dxfId="32" priority="2" stopIfTrue="1">
      <formula>"len($A:$A)=3"</formula>
    </cfRule>
  </conditionalFormatting>
  <conditionalFormatting sqref="C242">
    <cfRule type="expression" dxfId="31" priority="1" stopIfTrue="1">
      <formula>"len($A:$A)=3"</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13.xml><?xml version="1.0" encoding="utf-8"?>
<worksheet xmlns="http://schemas.openxmlformats.org/spreadsheetml/2006/main" xmlns:r="http://schemas.openxmlformats.org/officeDocument/2006/relationships">
  <sheetPr>
    <tabColor rgb="FF00B0F0"/>
  </sheetPr>
  <dimension ref="A1:D14"/>
  <sheetViews>
    <sheetView showZeros="0" view="pageBreakPreview" zoomScaleSheetLayoutView="100" workbookViewId="0">
      <selection activeCell="C6" sqref="C6"/>
    </sheetView>
  </sheetViews>
  <sheetFormatPr defaultColWidth="9" defaultRowHeight="13.5"/>
  <cols>
    <col min="1" max="1" width="52.125" style="88" customWidth="1"/>
    <col min="2" max="4" width="20.625" customWidth="1"/>
  </cols>
  <sheetData>
    <row r="1" spans="1:4" s="146" customFormat="1" ht="45" customHeight="1">
      <c r="A1" s="415" t="s">
        <v>2399</v>
      </c>
      <c r="B1" s="415"/>
      <c r="C1" s="415"/>
      <c r="D1" s="415"/>
    </row>
    <row r="2" spans="1:4" ht="20.100000000000001" customHeight="1">
      <c r="A2" s="147"/>
      <c r="B2" s="148"/>
      <c r="C2" s="149"/>
      <c r="D2" s="149" t="s">
        <v>0</v>
      </c>
    </row>
    <row r="3" spans="1:4" ht="45" customHeight="1">
      <c r="A3" s="86" t="s">
        <v>1066</v>
      </c>
      <c r="B3" s="150" t="str">
        <f>YEAR([3]封面!$B$7)-1&amp;"年预算数"</f>
        <v>2019年预算数</v>
      </c>
      <c r="C3" s="150" t="str">
        <f>YEAR([3]封面!$B$7)&amp;"年预算数"</f>
        <v>2020年预算数</v>
      </c>
      <c r="D3" s="42" t="s">
        <v>1360</v>
      </c>
    </row>
    <row r="4" spans="1:4" ht="36" customHeight="1">
      <c r="A4" s="151" t="s">
        <v>1144</v>
      </c>
      <c r="B4" s="152"/>
      <c r="C4" s="152"/>
      <c r="D4" s="153"/>
    </row>
    <row r="5" spans="1:4" ht="36" customHeight="1">
      <c r="A5" s="151" t="s">
        <v>1160</v>
      </c>
      <c r="B5" s="152"/>
      <c r="C5" s="152"/>
      <c r="D5" s="153"/>
    </row>
    <row r="6" spans="1:4" ht="36" customHeight="1">
      <c r="A6" s="151" t="s">
        <v>1169</v>
      </c>
      <c r="B6" s="152"/>
      <c r="C6" s="152"/>
      <c r="D6" s="153"/>
    </row>
    <row r="7" spans="1:4" ht="36" customHeight="1">
      <c r="A7" s="154" t="s">
        <v>1176</v>
      </c>
      <c r="B7" s="152"/>
      <c r="C7" s="152"/>
      <c r="D7" s="153"/>
    </row>
    <row r="8" spans="1:4" ht="36" customHeight="1">
      <c r="A8" s="151" t="s">
        <v>1212</v>
      </c>
      <c r="B8" s="152"/>
      <c r="C8" s="152"/>
      <c r="D8" s="153"/>
    </row>
    <row r="9" spans="1:4" ht="36" customHeight="1">
      <c r="A9" s="151" t="s">
        <v>1228</v>
      </c>
      <c r="B9" s="152"/>
      <c r="C9" s="152"/>
      <c r="D9" s="153"/>
    </row>
    <row r="10" spans="1:4" ht="36" customHeight="1">
      <c r="A10" s="154" t="s">
        <v>1271</v>
      </c>
      <c r="B10" s="152"/>
      <c r="C10" s="152"/>
      <c r="D10" s="153"/>
    </row>
    <row r="11" spans="1:4" ht="36" customHeight="1">
      <c r="A11" s="151" t="s">
        <v>1275</v>
      </c>
      <c r="B11" s="152"/>
      <c r="C11" s="152"/>
      <c r="D11" s="153"/>
    </row>
    <row r="12" spans="1:4" ht="36" customHeight="1">
      <c r="A12" s="154" t="s">
        <v>1298</v>
      </c>
      <c r="B12" s="152"/>
      <c r="C12" s="152"/>
      <c r="D12" s="153"/>
    </row>
    <row r="13" spans="1:4" ht="36" customHeight="1">
      <c r="A13" s="154" t="s">
        <v>1316</v>
      </c>
      <c r="B13" s="152"/>
      <c r="C13" s="152"/>
      <c r="D13" s="153"/>
    </row>
    <row r="14" spans="1:4" ht="36" customHeight="1">
      <c r="A14" s="155" t="s">
        <v>1361</v>
      </c>
      <c r="B14" s="156"/>
      <c r="C14" s="156"/>
      <c r="D14" s="157"/>
    </row>
  </sheetData>
  <autoFilter ref="A3:D14"/>
  <mergeCells count="1">
    <mergeCell ref="A1:D1"/>
  </mergeCells>
  <phoneticPr fontId="64" type="noConversion"/>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14.xml><?xml version="1.0" encoding="utf-8"?>
<worksheet xmlns="http://schemas.openxmlformats.org/spreadsheetml/2006/main" xmlns:r="http://schemas.openxmlformats.org/officeDocument/2006/relationships">
  <sheetPr>
    <tabColor rgb="FF00B0F0"/>
  </sheetPr>
  <dimension ref="A1:D39"/>
  <sheetViews>
    <sheetView showZeros="0" view="pageBreakPreview" zoomScaleSheetLayoutView="100" workbookViewId="0">
      <selection activeCell="C10" sqref="C10"/>
    </sheetView>
  </sheetViews>
  <sheetFormatPr defaultColWidth="9" defaultRowHeight="14.25"/>
  <cols>
    <col min="1" max="1" width="50.75" style="13" customWidth="1"/>
    <col min="2" max="4" width="21.625" style="13" customWidth="1"/>
    <col min="5" max="5" width="13.75" style="13"/>
    <col min="6" max="16384" width="9" style="13"/>
  </cols>
  <sheetData>
    <row r="1" spans="1:4" ht="45" customHeight="1">
      <c r="A1" s="416" t="s">
        <v>1592</v>
      </c>
      <c r="B1" s="416"/>
      <c r="C1" s="416"/>
      <c r="D1" s="416"/>
    </row>
    <row r="2" spans="1:4" ht="20.100000000000001" customHeight="1">
      <c r="A2" s="129"/>
      <c r="B2" s="130"/>
      <c r="C2" s="131"/>
      <c r="D2" s="132" t="s">
        <v>1362</v>
      </c>
    </row>
    <row r="3" spans="1:4" ht="45" customHeight="1">
      <c r="A3" s="104" t="s">
        <v>1363</v>
      </c>
      <c r="B3" s="56" t="s">
        <v>2</v>
      </c>
      <c r="C3" s="56" t="s">
        <v>3</v>
      </c>
      <c r="D3" s="56" t="s">
        <v>4</v>
      </c>
    </row>
    <row r="4" spans="1:4" ht="36" customHeight="1">
      <c r="A4" s="18" t="s">
        <v>1364</v>
      </c>
      <c r="B4" s="133">
        <v>25</v>
      </c>
      <c r="C4" s="133"/>
      <c r="D4" s="58"/>
    </row>
    <row r="5" spans="1:4" ht="36" customHeight="1">
      <c r="A5" s="124" t="s">
        <v>1365</v>
      </c>
      <c r="B5" s="134"/>
      <c r="C5" s="135"/>
      <c r="D5" s="136"/>
    </row>
    <row r="6" spans="1:4" ht="36" customHeight="1">
      <c r="A6" s="124" t="s">
        <v>1366</v>
      </c>
      <c r="B6" s="134"/>
      <c r="C6" s="134"/>
      <c r="D6" s="136"/>
    </row>
    <row r="7" spans="1:4" ht="36" customHeight="1">
      <c r="A7" s="124" t="s">
        <v>1367</v>
      </c>
      <c r="B7" s="137"/>
      <c r="C7" s="135"/>
      <c r="D7" s="136"/>
    </row>
    <row r="8" spans="1:4" ht="36" customHeight="1">
      <c r="A8" s="124" t="s">
        <v>1368</v>
      </c>
      <c r="B8" s="134"/>
      <c r="C8" s="135"/>
      <c r="D8" s="136"/>
    </row>
    <row r="9" spans="1:4" ht="36" customHeight="1">
      <c r="A9" s="124" t="s">
        <v>1369</v>
      </c>
      <c r="B9" s="137"/>
      <c r="C9" s="135"/>
      <c r="D9" s="136"/>
    </row>
    <row r="10" spans="1:4" ht="36" customHeight="1">
      <c r="A10" s="124" t="s">
        <v>1370</v>
      </c>
      <c r="B10" s="134"/>
      <c r="C10" s="135"/>
      <c r="D10" s="136"/>
    </row>
    <row r="11" spans="1:4" ht="36" customHeight="1">
      <c r="A11" s="124" t="s">
        <v>1371</v>
      </c>
      <c r="B11" s="134"/>
      <c r="C11" s="135"/>
      <c r="D11" s="136"/>
    </row>
    <row r="12" spans="1:4" ht="36" customHeight="1">
      <c r="A12" s="138" t="s">
        <v>1372</v>
      </c>
      <c r="B12" s="139"/>
      <c r="C12" s="134"/>
      <c r="D12" s="136"/>
    </row>
    <row r="13" spans="1:4" ht="36" customHeight="1">
      <c r="A13" s="124" t="s">
        <v>1373</v>
      </c>
      <c r="B13" s="139"/>
      <c r="C13" s="135"/>
      <c r="D13" s="136"/>
    </row>
    <row r="14" spans="1:4" ht="36" customHeight="1">
      <c r="A14" s="124" t="s">
        <v>1374</v>
      </c>
      <c r="B14" s="139"/>
      <c r="C14" s="140"/>
      <c r="D14" s="136"/>
    </row>
    <row r="15" spans="1:4" ht="36" customHeight="1">
      <c r="A15" s="124" t="s">
        <v>1375</v>
      </c>
      <c r="B15" s="139"/>
      <c r="C15" s="140"/>
      <c r="D15" s="136"/>
    </row>
    <row r="16" spans="1:4" ht="36" customHeight="1">
      <c r="A16" s="124" t="s">
        <v>1376</v>
      </c>
      <c r="B16" s="134"/>
      <c r="C16" s="135"/>
      <c r="D16" s="136"/>
    </row>
    <row r="17" spans="1:4" ht="36" customHeight="1">
      <c r="A17" s="124" t="s">
        <v>1377</v>
      </c>
      <c r="B17" s="139"/>
      <c r="C17" s="140"/>
      <c r="D17" s="136"/>
    </row>
    <row r="18" spans="1:4" ht="36" customHeight="1">
      <c r="A18" s="124" t="s">
        <v>1378</v>
      </c>
      <c r="B18" s="139"/>
      <c r="C18" s="140"/>
      <c r="D18" s="136"/>
    </row>
    <row r="19" spans="1:4" ht="36" customHeight="1">
      <c r="A19" s="124" t="s">
        <v>1379</v>
      </c>
      <c r="B19" s="134"/>
      <c r="C19" s="140"/>
      <c r="D19" s="136"/>
    </row>
    <row r="20" spans="1:4" ht="36" customHeight="1">
      <c r="A20" s="124" t="s">
        <v>1380</v>
      </c>
      <c r="B20" s="139"/>
      <c r="C20" s="135"/>
      <c r="D20" s="136"/>
    </row>
    <row r="21" spans="1:4" ht="36" customHeight="1">
      <c r="A21" s="124" t="s">
        <v>1381</v>
      </c>
      <c r="B21" s="139">
        <v>25</v>
      </c>
      <c r="C21" s="135"/>
      <c r="D21" s="136"/>
    </row>
    <row r="22" spans="1:4" ht="36" customHeight="1">
      <c r="A22" s="18" t="s">
        <v>1382</v>
      </c>
      <c r="B22" s="133">
        <v>7</v>
      </c>
      <c r="C22" s="133"/>
      <c r="D22" s="58"/>
    </row>
    <row r="23" spans="1:4" ht="36" customHeight="1">
      <c r="A23" s="20" t="s">
        <v>1383</v>
      </c>
      <c r="B23" s="139"/>
      <c r="C23" s="135"/>
      <c r="D23" s="136"/>
    </row>
    <row r="24" spans="1:4" ht="36" customHeight="1">
      <c r="A24" s="20" t="s">
        <v>1384</v>
      </c>
      <c r="B24" s="139"/>
      <c r="C24" s="135"/>
      <c r="D24" s="136"/>
    </row>
    <row r="25" spans="1:4" ht="36" customHeight="1">
      <c r="A25" s="20" t="s">
        <v>1385</v>
      </c>
      <c r="B25" s="139">
        <v>7</v>
      </c>
      <c r="C25" s="135"/>
      <c r="D25" s="136"/>
    </row>
    <row r="26" spans="1:4" ht="36" customHeight="1">
      <c r="A26" s="18" t="s">
        <v>1386</v>
      </c>
      <c r="B26" s="133"/>
      <c r="C26" s="133"/>
      <c r="D26" s="58"/>
    </row>
    <row r="27" spans="1:4" ht="36" customHeight="1">
      <c r="A27" s="20" t="s">
        <v>1387</v>
      </c>
      <c r="B27" s="139"/>
      <c r="C27" s="135"/>
      <c r="D27" s="136"/>
    </row>
    <row r="28" spans="1:4" ht="36" customHeight="1">
      <c r="A28" s="20" t="s">
        <v>1388</v>
      </c>
      <c r="B28" s="134"/>
      <c r="C28" s="135"/>
      <c r="D28" s="136"/>
    </row>
    <row r="29" spans="1:4" ht="36" customHeight="1">
      <c r="A29" s="20" t="s">
        <v>1389</v>
      </c>
      <c r="B29" s="139"/>
      <c r="C29" s="135"/>
      <c r="D29" s="136"/>
    </row>
    <row r="30" spans="1:4" ht="36" customHeight="1">
      <c r="A30" s="18" t="s">
        <v>1390</v>
      </c>
      <c r="B30" s="133"/>
      <c r="C30" s="133"/>
      <c r="D30" s="58"/>
    </row>
    <row r="31" spans="1:4" ht="36" customHeight="1">
      <c r="A31" s="20" t="s">
        <v>1391</v>
      </c>
      <c r="B31" s="134"/>
      <c r="C31" s="141"/>
      <c r="D31" s="136"/>
    </row>
    <row r="32" spans="1:4" ht="36" customHeight="1">
      <c r="A32" s="20" t="s">
        <v>1392</v>
      </c>
      <c r="B32" s="139"/>
      <c r="C32" s="141"/>
      <c r="D32" s="136"/>
    </row>
    <row r="33" spans="1:4" ht="36" customHeight="1">
      <c r="A33" s="20" t="s">
        <v>1393</v>
      </c>
      <c r="B33" s="139"/>
      <c r="C33" s="140"/>
      <c r="D33" s="136"/>
    </row>
    <row r="34" spans="1:4" ht="36" customHeight="1">
      <c r="A34" s="18" t="s">
        <v>1394</v>
      </c>
      <c r="B34" s="142"/>
      <c r="C34" s="143"/>
      <c r="D34" s="58"/>
    </row>
    <row r="35" spans="1:4" ht="36" customHeight="1">
      <c r="A35" s="110" t="s">
        <v>1593</v>
      </c>
      <c r="B35" s="133">
        <v>32</v>
      </c>
      <c r="C35" s="133"/>
      <c r="D35" s="58"/>
    </row>
    <row r="36" spans="1:4" ht="36" customHeight="1">
      <c r="A36" s="144" t="s">
        <v>31</v>
      </c>
      <c r="B36" s="134"/>
      <c r="C36" s="141"/>
      <c r="D36" s="136"/>
    </row>
    <row r="37" spans="1:4" ht="36" customHeight="1">
      <c r="A37" s="145" t="s">
        <v>1395</v>
      </c>
      <c r="B37" s="134"/>
      <c r="C37" s="141"/>
      <c r="D37" s="136"/>
    </row>
    <row r="38" spans="1:4" ht="36" customHeight="1">
      <c r="A38" s="144" t="s">
        <v>1396</v>
      </c>
      <c r="B38" s="134"/>
      <c r="C38" s="141"/>
      <c r="D38" s="136"/>
    </row>
    <row r="39" spans="1:4" ht="36" customHeight="1">
      <c r="A39" s="110" t="s">
        <v>38</v>
      </c>
      <c r="B39" s="133">
        <v>32</v>
      </c>
      <c r="C39" s="133"/>
      <c r="D39" s="58"/>
    </row>
  </sheetData>
  <autoFilter ref="A3:D39"/>
  <mergeCells count="1">
    <mergeCell ref="A1:D1"/>
  </mergeCells>
  <phoneticPr fontId="64" type="noConversion"/>
  <conditionalFormatting sqref="E3:E37">
    <cfRule type="cellIs" dxfId="30" priority="4" stopIfTrue="1" operator="lessThanOrEqual">
      <formula>-1</formula>
    </cfRule>
  </conditionalFormatting>
  <conditionalFormatting sqref="E4:E7">
    <cfRule type="cellIs" dxfId="29" priority="3" stopIfTrue="1" operator="lessThanOrEqual">
      <formula>-1</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15.xml><?xml version="1.0" encoding="utf-8"?>
<worksheet xmlns="http://schemas.openxmlformats.org/spreadsheetml/2006/main" xmlns:r="http://schemas.openxmlformats.org/officeDocument/2006/relationships">
  <sheetPr>
    <tabColor rgb="FF00B0F0"/>
  </sheetPr>
  <dimension ref="A1:D27"/>
  <sheetViews>
    <sheetView showZeros="0" view="pageBreakPreview" zoomScaleSheetLayoutView="100" workbookViewId="0">
      <selection activeCell="C9" sqref="C9"/>
    </sheetView>
  </sheetViews>
  <sheetFormatPr defaultColWidth="9" defaultRowHeight="14.25"/>
  <cols>
    <col min="1" max="1" width="50.75" style="13" customWidth="1"/>
    <col min="2" max="4" width="21.625" style="13" customWidth="1"/>
    <col min="5" max="16384" width="9" style="13"/>
  </cols>
  <sheetData>
    <row r="1" spans="1:4" ht="45" customHeight="1">
      <c r="A1" s="416" t="s">
        <v>1630</v>
      </c>
      <c r="B1" s="416"/>
      <c r="C1" s="416"/>
      <c r="D1" s="416"/>
    </row>
    <row r="2" spans="1:4" ht="20.100000000000001" customHeight="1">
      <c r="A2" s="15"/>
      <c r="B2" s="15"/>
      <c r="C2" s="15"/>
      <c r="D2" s="117" t="s">
        <v>0</v>
      </c>
    </row>
    <row r="3" spans="1:4" ht="45" customHeight="1">
      <c r="A3" s="118" t="s">
        <v>1</v>
      </c>
      <c r="B3" s="42" t="s">
        <v>2</v>
      </c>
      <c r="C3" s="42" t="s">
        <v>3</v>
      </c>
      <c r="D3" s="42" t="s">
        <v>4</v>
      </c>
    </row>
    <row r="4" spans="1:4" ht="35.1" customHeight="1">
      <c r="A4" s="81" t="s">
        <v>1397</v>
      </c>
      <c r="B4" s="119"/>
      <c r="C4" s="119"/>
      <c r="D4" s="120"/>
    </row>
    <row r="5" spans="1:4" ht="35.1" customHeight="1">
      <c r="A5" s="83" t="s">
        <v>1398</v>
      </c>
      <c r="B5" s="121"/>
      <c r="C5" s="121"/>
      <c r="D5" s="46"/>
    </row>
    <row r="6" spans="1:4" ht="35.1" customHeight="1">
      <c r="A6" s="83" t="s">
        <v>1399</v>
      </c>
      <c r="B6" s="121"/>
      <c r="C6" s="121"/>
      <c r="D6" s="46"/>
    </row>
    <row r="7" spans="1:4" ht="35.1" customHeight="1">
      <c r="A7" s="83" t="s">
        <v>1400</v>
      </c>
      <c r="B7" s="121"/>
      <c r="C7" s="121"/>
      <c r="D7" s="46"/>
    </row>
    <row r="8" spans="1:4" ht="35.1" customHeight="1">
      <c r="A8" s="83" t="s">
        <v>1401</v>
      </c>
      <c r="B8" s="121"/>
      <c r="C8" s="121"/>
      <c r="D8" s="46"/>
    </row>
    <row r="9" spans="1:4" ht="35.1" customHeight="1">
      <c r="A9" s="83" t="s">
        <v>1402</v>
      </c>
      <c r="B9" s="121"/>
      <c r="C9" s="121"/>
      <c r="D9" s="46"/>
    </row>
    <row r="10" spans="1:4" ht="35.1" customHeight="1">
      <c r="A10" s="81" t="s">
        <v>1403</v>
      </c>
      <c r="B10" s="122"/>
      <c r="C10" s="122"/>
      <c r="D10" s="92"/>
    </row>
    <row r="11" spans="1:4" ht="35.1" customHeight="1">
      <c r="A11" s="83" t="s">
        <v>1404</v>
      </c>
      <c r="B11" s="121"/>
      <c r="C11" s="121"/>
      <c r="D11" s="93"/>
    </row>
    <row r="12" spans="1:4" ht="35.1" customHeight="1">
      <c r="A12" s="83" t="s">
        <v>1405</v>
      </c>
      <c r="B12" s="121"/>
      <c r="C12" s="123"/>
      <c r="D12" s="93"/>
    </row>
    <row r="13" spans="1:4" ht="35.1" customHeight="1">
      <c r="A13" s="83" t="s">
        <v>1406</v>
      </c>
      <c r="B13" s="121"/>
      <c r="C13" s="121"/>
      <c r="D13" s="93"/>
    </row>
    <row r="14" spans="1:4" ht="35.1" customHeight="1">
      <c r="A14" s="83" t="s">
        <v>1407</v>
      </c>
      <c r="B14" s="121"/>
      <c r="C14" s="121"/>
      <c r="D14" s="93"/>
    </row>
    <row r="15" spans="1:4" ht="35.1" customHeight="1">
      <c r="A15" s="83" t="s">
        <v>1408</v>
      </c>
      <c r="B15" s="121"/>
      <c r="C15" s="121"/>
      <c r="D15" s="93"/>
    </row>
    <row r="16" spans="1:4" s="116" customFormat="1" ht="35.1" customHeight="1">
      <c r="A16" s="81" t="s">
        <v>1409</v>
      </c>
      <c r="B16" s="122"/>
      <c r="C16" s="122"/>
      <c r="D16" s="92"/>
    </row>
    <row r="17" spans="1:4" ht="35.1" customHeight="1">
      <c r="A17" s="83" t="s">
        <v>1410</v>
      </c>
      <c r="B17" s="121"/>
      <c r="C17" s="121"/>
      <c r="D17" s="93"/>
    </row>
    <row r="18" spans="1:4" ht="35.1" customHeight="1">
      <c r="A18" s="81" t="s">
        <v>1411</v>
      </c>
      <c r="B18" s="122"/>
      <c r="C18" s="121"/>
      <c r="D18" s="92"/>
    </row>
    <row r="19" spans="1:4" ht="35.1" customHeight="1">
      <c r="A19" s="124" t="s">
        <v>1412</v>
      </c>
      <c r="B19" s="121"/>
      <c r="C19" s="121"/>
      <c r="D19" s="92"/>
    </row>
    <row r="20" spans="1:4" ht="35.1" customHeight="1">
      <c r="A20" s="81" t="s">
        <v>1413</v>
      </c>
      <c r="B20" s="122">
        <v>32</v>
      </c>
      <c r="C20" s="122"/>
      <c r="D20" s="92"/>
    </row>
    <row r="21" spans="1:4" ht="35.1" customHeight="1">
      <c r="A21" s="83" t="s">
        <v>1414</v>
      </c>
      <c r="B21" s="121">
        <v>32</v>
      </c>
      <c r="C21" s="121"/>
      <c r="D21" s="93"/>
    </row>
    <row r="22" spans="1:4" ht="35.1" customHeight="1">
      <c r="A22" s="125" t="s">
        <v>1594</v>
      </c>
      <c r="B22" s="122">
        <v>32</v>
      </c>
      <c r="C22" s="122"/>
      <c r="D22" s="92"/>
    </row>
    <row r="23" spans="1:4" ht="35.1" customHeight="1">
      <c r="A23" s="126" t="s">
        <v>64</v>
      </c>
      <c r="B23" s="122"/>
      <c r="C23" s="122"/>
      <c r="D23" s="92"/>
    </row>
    <row r="24" spans="1:4" ht="35.1" customHeight="1">
      <c r="A24" s="127" t="s">
        <v>1415</v>
      </c>
      <c r="B24" s="121"/>
      <c r="C24" s="121"/>
      <c r="D24" s="93"/>
    </row>
    <row r="25" spans="1:4" ht="35.1" customHeight="1">
      <c r="A25" s="127" t="s">
        <v>1416</v>
      </c>
      <c r="B25" s="121"/>
      <c r="C25" s="121"/>
      <c r="D25" s="93"/>
    </row>
    <row r="26" spans="1:4" ht="35.1" customHeight="1">
      <c r="A26" s="128" t="s">
        <v>1417</v>
      </c>
      <c r="B26" s="122"/>
      <c r="C26" s="122"/>
      <c r="D26" s="92"/>
    </row>
    <row r="27" spans="1:4" ht="35.1" customHeight="1">
      <c r="A27" s="95" t="s">
        <v>71</v>
      </c>
      <c r="B27" s="122">
        <v>32</v>
      </c>
      <c r="C27" s="122"/>
      <c r="D27" s="92"/>
    </row>
  </sheetData>
  <autoFilter ref="A3:D27"/>
  <mergeCells count="1">
    <mergeCell ref="A1:D1"/>
  </mergeCells>
  <phoneticPr fontId="64" type="noConversion"/>
  <conditionalFormatting sqref="D4:D5">
    <cfRule type="cellIs" dxfId="28" priority="3" stopIfTrue="1" operator="lessThanOrEqual">
      <formula>-1</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16.xml><?xml version="1.0" encoding="utf-8"?>
<worksheet xmlns="http://schemas.openxmlformats.org/spreadsheetml/2006/main" xmlns:r="http://schemas.openxmlformats.org/officeDocument/2006/relationships">
  <sheetPr>
    <tabColor rgb="FF00B0F0"/>
  </sheetPr>
  <dimension ref="A1:D31"/>
  <sheetViews>
    <sheetView showZeros="0" view="pageBreakPreview" zoomScaleSheetLayoutView="100" workbookViewId="0">
      <selection activeCell="D11" sqref="D11"/>
    </sheetView>
  </sheetViews>
  <sheetFormatPr defaultColWidth="9" defaultRowHeight="14.25"/>
  <cols>
    <col min="1" max="1" width="52.625" style="101" customWidth="1"/>
    <col min="2" max="2" width="21.625" style="101" customWidth="1"/>
    <col min="3" max="3" width="21.625" style="13" customWidth="1"/>
    <col min="4" max="4" width="21.625" style="101" customWidth="1"/>
    <col min="5" max="16384" width="9" style="101"/>
  </cols>
  <sheetData>
    <row r="1" spans="1:4" ht="45" customHeight="1">
      <c r="A1" s="417" t="s">
        <v>2394</v>
      </c>
      <c r="B1" s="417"/>
      <c r="C1" s="417"/>
      <c r="D1" s="417"/>
    </row>
    <row r="2" spans="1:4" ht="20.100000000000001" customHeight="1">
      <c r="A2" s="102"/>
      <c r="B2" s="102"/>
      <c r="C2" s="15"/>
      <c r="D2" s="103" t="s">
        <v>0</v>
      </c>
    </row>
    <row r="3" spans="1:4" ht="45" customHeight="1">
      <c r="A3" s="104" t="s">
        <v>1363</v>
      </c>
      <c r="B3" s="55" t="s">
        <v>2</v>
      </c>
      <c r="C3" s="56" t="s">
        <v>3</v>
      </c>
      <c r="D3" s="56" t="s">
        <v>4</v>
      </c>
    </row>
    <row r="4" spans="1:4" ht="36" customHeight="1">
      <c r="A4" s="18" t="s">
        <v>1418</v>
      </c>
      <c r="B4" s="19">
        <v>25</v>
      </c>
      <c r="C4" s="19"/>
      <c r="D4" s="44"/>
    </row>
    <row r="5" spans="1:4" ht="36" customHeight="1">
      <c r="A5" s="20" t="s">
        <v>1366</v>
      </c>
      <c r="B5" s="21"/>
      <c r="C5" s="21"/>
      <c r="D5" s="73"/>
    </row>
    <row r="6" spans="1:4" ht="36" customHeight="1">
      <c r="A6" s="20" t="s">
        <v>1367</v>
      </c>
      <c r="B6" s="21"/>
      <c r="C6" s="21"/>
      <c r="D6" s="45"/>
    </row>
    <row r="7" spans="1:4" ht="36" customHeight="1">
      <c r="A7" s="20" t="s">
        <v>1368</v>
      </c>
      <c r="B7" s="21"/>
      <c r="C7" s="21"/>
      <c r="D7" s="73"/>
    </row>
    <row r="8" spans="1:4" ht="36" customHeight="1">
      <c r="A8" s="20" t="s">
        <v>1369</v>
      </c>
      <c r="B8" s="21"/>
      <c r="C8" s="21"/>
      <c r="D8" s="45"/>
    </row>
    <row r="9" spans="1:4" ht="36" customHeight="1">
      <c r="A9" s="20" t="s">
        <v>1371</v>
      </c>
      <c r="B9" s="21"/>
      <c r="C9" s="21"/>
      <c r="D9" s="73"/>
    </row>
    <row r="10" spans="1:4" ht="36" customHeight="1">
      <c r="A10" s="20" t="s">
        <v>1372</v>
      </c>
      <c r="B10" s="21"/>
      <c r="C10" s="21"/>
      <c r="D10" s="45"/>
    </row>
    <row r="11" spans="1:4" ht="36" customHeight="1">
      <c r="A11" s="20" t="s">
        <v>1373</v>
      </c>
      <c r="B11" s="21"/>
      <c r="C11" s="21"/>
      <c r="D11" s="45"/>
    </row>
    <row r="12" spans="1:4" ht="36" customHeight="1">
      <c r="A12" s="20" t="s">
        <v>1374</v>
      </c>
      <c r="B12" s="21"/>
      <c r="C12" s="21"/>
      <c r="D12" s="45"/>
    </row>
    <row r="13" spans="1:4" ht="36" customHeight="1">
      <c r="A13" s="20" t="s">
        <v>1376</v>
      </c>
      <c r="B13" s="57"/>
      <c r="C13" s="105"/>
      <c r="D13" s="45"/>
    </row>
    <row r="14" spans="1:4" ht="36" customHeight="1">
      <c r="A14" s="20" t="s">
        <v>1377</v>
      </c>
      <c r="B14" s="21"/>
      <c r="C14" s="21"/>
      <c r="D14" s="45"/>
    </row>
    <row r="15" spans="1:4" ht="36" customHeight="1">
      <c r="A15" s="20" t="s">
        <v>1378</v>
      </c>
      <c r="B15" s="21"/>
      <c r="C15" s="21"/>
      <c r="D15" s="45"/>
    </row>
    <row r="16" spans="1:4" ht="36" customHeight="1">
      <c r="A16" s="20" t="s">
        <v>1380</v>
      </c>
      <c r="B16" s="57"/>
      <c r="C16" s="105"/>
      <c r="D16" s="73"/>
    </row>
    <row r="17" spans="1:4" ht="36" customHeight="1">
      <c r="A17" s="20" t="s">
        <v>1381</v>
      </c>
      <c r="B17" s="21">
        <v>25</v>
      </c>
      <c r="C17" s="21"/>
      <c r="D17" s="45"/>
    </row>
    <row r="18" spans="1:4" ht="36" customHeight="1">
      <c r="A18" s="18" t="s">
        <v>1419</v>
      </c>
      <c r="B18" s="106">
        <v>7</v>
      </c>
      <c r="C18" s="106"/>
      <c r="D18" s="44"/>
    </row>
    <row r="19" spans="1:4" ht="36" customHeight="1">
      <c r="A19" s="20" t="s">
        <v>1383</v>
      </c>
      <c r="B19" s="105">
        <v>7</v>
      </c>
      <c r="C19" s="105"/>
      <c r="D19" s="45"/>
    </row>
    <row r="20" spans="1:4" ht="36" customHeight="1">
      <c r="A20" s="18" t="s">
        <v>1420</v>
      </c>
      <c r="B20" s="91"/>
      <c r="C20" s="91"/>
      <c r="D20" s="73"/>
    </row>
    <row r="21" spans="1:4" ht="36" customHeight="1">
      <c r="A21" s="20" t="s">
        <v>1421</v>
      </c>
      <c r="B21" s="21"/>
      <c r="C21" s="21"/>
      <c r="D21" s="73"/>
    </row>
    <row r="22" spans="1:4" ht="36" customHeight="1">
      <c r="A22" s="20" t="s">
        <v>1422</v>
      </c>
      <c r="B22" s="21"/>
      <c r="C22" s="21"/>
      <c r="D22" s="73"/>
    </row>
    <row r="23" spans="1:4" ht="36" customHeight="1">
      <c r="A23" s="20" t="s">
        <v>1423</v>
      </c>
      <c r="B23" s="57"/>
      <c r="C23" s="105"/>
      <c r="D23" s="73"/>
    </row>
    <row r="24" spans="1:4" ht="36" customHeight="1">
      <c r="A24" s="18" t="s">
        <v>1424</v>
      </c>
      <c r="B24" s="91"/>
      <c r="C24" s="91"/>
      <c r="D24" s="44"/>
    </row>
    <row r="25" spans="1:4" ht="36" customHeight="1">
      <c r="A25" s="20" t="s">
        <v>1392</v>
      </c>
      <c r="B25" s="57"/>
      <c r="C25" s="107"/>
      <c r="D25" s="73"/>
    </row>
    <row r="26" spans="1:4" ht="36" customHeight="1">
      <c r="A26" s="18" t="s">
        <v>1425</v>
      </c>
      <c r="B26" s="108"/>
      <c r="C26" s="109"/>
      <c r="D26" s="73"/>
    </row>
    <row r="27" spans="1:4" ht="36" customHeight="1">
      <c r="A27" s="110" t="s">
        <v>1595</v>
      </c>
      <c r="B27" s="19">
        <v>32</v>
      </c>
      <c r="C27" s="19"/>
      <c r="D27" s="44"/>
    </row>
    <row r="28" spans="1:4" ht="36" customHeight="1">
      <c r="A28" s="111" t="s">
        <v>31</v>
      </c>
      <c r="B28" s="91"/>
      <c r="C28" s="91"/>
      <c r="D28" s="44"/>
    </row>
    <row r="29" spans="1:4" ht="36" customHeight="1">
      <c r="A29" s="112" t="s">
        <v>1395</v>
      </c>
      <c r="B29" s="113"/>
      <c r="C29" s="91"/>
      <c r="D29" s="44"/>
    </row>
    <row r="30" spans="1:4" ht="36" customHeight="1">
      <c r="A30" s="111" t="s">
        <v>1396</v>
      </c>
      <c r="B30" s="19"/>
      <c r="C30" s="19"/>
      <c r="D30" s="44"/>
    </row>
    <row r="31" spans="1:4" ht="36" customHeight="1">
      <c r="A31" s="114" t="s">
        <v>38</v>
      </c>
      <c r="B31" s="115">
        <v>32</v>
      </c>
      <c r="C31" s="115"/>
      <c r="D31" s="44"/>
    </row>
  </sheetData>
  <autoFilter ref="A3:D31"/>
  <mergeCells count="1">
    <mergeCell ref="A1:D1"/>
  </mergeCells>
  <phoneticPr fontId="64" type="noConversion"/>
  <conditionalFormatting sqref="D4:D15 D17:D19 D24:D25 D27:D31">
    <cfRule type="cellIs" dxfId="27" priority="1" stopIfTrue="1" operator="lessThanOrEqual">
      <formula>-1</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17.xml><?xml version="1.0" encoding="utf-8"?>
<worksheet xmlns="http://schemas.openxmlformats.org/spreadsheetml/2006/main" xmlns:r="http://schemas.openxmlformats.org/officeDocument/2006/relationships">
  <sheetPr>
    <tabColor rgb="FF00B0F0"/>
  </sheetPr>
  <dimension ref="A1:D21"/>
  <sheetViews>
    <sheetView showZeros="0" view="pageBreakPreview" zoomScaleSheetLayoutView="100" workbookViewId="0">
      <selection activeCell="B7" sqref="B7"/>
    </sheetView>
  </sheetViews>
  <sheetFormatPr defaultColWidth="9" defaultRowHeight="13.5"/>
  <cols>
    <col min="1" max="1" width="50.75" style="88" customWidth="1"/>
    <col min="2" max="4" width="21.625" style="88" customWidth="1"/>
    <col min="5" max="16384" width="9" style="88"/>
  </cols>
  <sheetData>
    <row r="1" spans="1:4" ht="45" customHeight="1">
      <c r="A1" s="416" t="s">
        <v>2395</v>
      </c>
      <c r="B1" s="416"/>
      <c r="C1" s="416"/>
      <c r="D1" s="416"/>
    </row>
    <row r="2" spans="1:4" ht="20.100000000000001" customHeight="1">
      <c r="A2" s="15"/>
      <c r="B2" s="15"/>
      <c r="C2" s="15"/>
      <c r="D2" s="89" t="s">
        <v>0</v>
      </c>
    </row>
    <row r="3" spans="1:4" ht="45" customHeight="1">
      <c r="A3" s="90" t="s">
        <v>1426</v>
      </c>
      <c r="B3" s="42" t="s">
        <v>2</v>
      </c>
      <c r="C3" s="43" t="s">
        <v>3</v>
      </c>
      <c r="D3" s="43" t="s">
        <v>4</v>
      </c>
    </row>
    <row r="4" spans="1:4" ht="36" customHeight="1">
      <c r="A4" s="81" t="s">
        <v>1397</v>
      </c>
      <c r="B4" s="91">
        <f>SUM(B5:B6)</f>
        <v>0</v>
      </c>
      <c r="C4" s="91">
        <f>SUM(C5:C6)</f>
        <v>0</v>
      </c>
      <c r="D4" s="92" t="str">
        <f t="shared" ref="D4:D6" si="0">IF(B4&lt;&gt;0,C4/B4-1,"")</f>
        <v/>
      </c>
    </row>
    <row r="5" spans="1:4" ht="36" customHeight="1">
      <c r="A5" s="83" t="s">
        <v>1398</v>
      </c>
      <c r="B5" s="21"/>
      <c r="C5" s="21"/>
      <c r="D5" s="93" t="str">
        <f t="shared" si="0"/>
        <v/>
      </c>
    </row>
    <row r="6" spans="1:4" ht="36" customHeight="1">
      <c r="A6" s="83" t="s">
        <v>1402</v>
      </c>
      <c r="B6" s="21"/>
      <c r="C6" s="21"/>
      <c r="D6" s="93" t="str">
        <f t="shared" si="0"/>
        <v/>
      </c>
    </row>
    <row r="7" spans="1:4" ht="36" customHeight="1">
      <c r="A7" s="81" t="s">
        <v>1403</v>
      </c>
      <c r="B7" s="91"/>
      <c r="C7" s="91"/>
      <c r="D7" s="92"/>
    </row>
    <row r="8" spans="1:4" ht="36" customHeight="1">
      <c r="A8" s="83" t="s">
        <v>1404</v>
      </c>
      <c r="B8" s="21"/>
      <c r="C8" s="21"/>
      <c r="D8" s="93"/>
    </row>
    <row r="9" spans="1:4" ht="36" customHeight="1">
      <c r="A9" s="83" t="s">
        <v>1408</v>
      </c>
      <c r="B9" s="21"/>
      <c r="C9" s="21"/>
      <c r="D9" s="93"/>
    </row>
    <row r="10" spans="1:4" ht="36" customHeight="1">
      <c r="A10" s="81" t="s">
        <v>1409</v>
      </c>
      <c r="B10" s="91"/>
      <c r="C10" s="91"/>
      <c r="D10" s="92"/>
    </row>
    <row r="11" spans="1:4" ht="36" customHeight="1">
      <c r="A11" s="83" t="s">
        <v>1410</v>
      </c>
      <c r="B11" s="21"/>
      <c r="C11" s="21"/>
      <c r="D11" s="93"/>
    </row>
    <row r="12" spans="1:4" ht="36" customHeight="1">
      <c r="A12" s="81" t="s">
        <v>1411</v>
      </c>
      <c r="B12" s="91"/>
      <c r="C12" s="91"/>
      <c r="D12" s="92" t="str">
        <f>IF(B12&lt;&gt;0,C12/B12-1,"")</f>
        <v/>
      </c>
    </row>
    <row r="13" spans="1:4" ht="36" customHeight="1">
      <c r="A13" s="94" t="s">
        <v>1427</v>
      </c>
      <c r="B13" s="21"/>
      <c r="C13" s="21"/>
      <c r="D13" s="93" t="str">
        <f>IF(B13&lt;&gt;0,C13/B13-1,"")</f>
        <v/>
      </c>
    </row>
    <row r="14" spans="1:4" ht="36" customHeight="1">
      <c r="A14" s="81" t="s">
        <v>1413</v>
      </c>
      <c r="B14" s="91">
        <v>32</v>
      </c>
      <c r="C14" s="91"/>
      <c r="D14" s="92"/>
    </row>
    <row r="15" spans="1:4" ht="36" customHeight="1">
      <c r="A15" s="83" t="s">
        <v>1414</v>
      </c>
      <c r="B15" s="21">
        <v>32</v>
      </c>
      <c r="C15" s="21"/>
      <c r="D15" s="93"/>
    </row>
    <row r="16" spans="1:4" ht="36" customHeight="1">
      <c r="A16" s="95" t="s">
        <v>1596</v>
      </c>
      <c r="B16" s="91">
        <v>32</v>
      </c>
      <c r="C16" s="91"/>
      <c r="D16" s="92"/>
    </row>
    <row r="17" spans="1:4" ht="36" customHeight="1">
      <c r="A17" s="96" t="s">
        <v>64</v>
      </c>
      <c r="B17" s="91"/>
      <c r="C17" s="91"/>
      <c r="D17" s="92"/>
    </row>
    <row r="18" spans="1:4" ht="36" customHeight="1">
      <c r="A18" s="97" t="s">
        <v>1415</v>
      </c>
      <c r="B18" s="98"/>
      <c r="C18" s="21"/>
      <c r="D18" s="93"/>
    </row>
    <row r="19" spans="1:4" ht="36" customHeight="1">
      <c r="A19" s="97" t="s">
        <v>1416</v>
      </c>
      <c r="B19" s="98"/>
      <c r="C19" s="98"/>
      <c r="D19" s="93"/>
    </row>
    <row r="20" spans="1:4" ht="36" customHeight="1">
      <c r="A20" s="99" t="s">
        <v>1417</v>
      </c>
      <c r="B20" s="100"/>
      <c r="C20" s="91"/>
      <c r="D20" s="92"/>
    </row>
    <row r="21" spans="1:4" ht="36" customHeight="1">
      <c r="A21" s="95" t="s">
        <v>71</v>
      </c>
      <c r="B21" s="91">
        <v>32</v>
      </c>
      <c r="C21" s="91"/>
      <c r="D21" s="92"/>
    </row>
  </sheetData>
  <autoFilter ref="A3:D21"/>
  <mergeCells count="1">
    <mergeCell ref="A1:D1"/>
  </mergeCells>
  <phoneticPr fontId="64" type="noConversion"/>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18.xml><?xml version="1.0" encoding="utf-8"?>
<worksheet xmlns="http://schemas.openxmlformats.org/spreadsheetml/2006/main" xmlns:r="http://schemas.openxmlformats.org/officeDocument/2006/relationships">
  <sheetPr>
    <tabColor rgb="FF00B0F0"/>
  </sheetPr>
  <dimension ref="A1:XEW20"/>
  <sheetViews>
    <sheetView view="pageBreakPreview" zoomScaleSheetLayoutView="100" workbookViewId="0">
      <selection activeCell="B5" sqref="B5"/>
    </sheetView>
  </sheetViews>
  <sheetFormatPr defaultColWidth="9" defaultRowHeight="14.25"/>
  <cols>
    <col min="1" max="1" width="36.25" style="74" customWidth="1"/>
    <col min="2" max="2" width="45.5" style="76" customWidth="1"/>
    <col min="3" max="3" width="12.625" style="74"/>
    <col min="4" max="16374" width="9" style="74"/>
    <col min="16375" max="16376" width="35.625" style="74"/>
    <col min="16377" max="16377" width="9" style="74"/>
    <col min="16378" max="16384" width="9" style="77"/>
  </cols>
  <sheetData>
    <row r="1" spans="1:2" s="74" customFormat="1" ht="45" customHeight="1">
      <c r="A1" s="407" t="s">
        <v>2396</v>
      </c>
      <c r="B1" s="408"/>
    </row>
    <row r="2" spans="1:2" s="74" customFormat="1" ht="20.100000000000001" customHeight="1">
      <c r="A2" s="78"/>
      <c r="B2" s="79" t="s">
        <v>0</v>
      </c>
    </row>
    <row r="3" spans="1:2" s="75" customFormat="1" ht="45" customHeight="1">
      <c r="A3" s="80" t="s">
        <v>1087</v>
      </c>
      <c r="B3" s="80" t="s">
        <v>1428</v>
      </c>
    </row>
    <row r="4" spans="1:2" s="74" customFormat="1" ht="36" customHeight="1">
      <c r="A4" s="84" t="s">
        <v>1093</v>
      </c>
      <c r="B4" s="82"/>
    </row>
    <row r="5" spans="1:2" s="74" customFormat="1" ht="36" customHeight="1">
      <c r="A5" s="84" t="s">
        <v>1095</v>
      </c>
      <c r="B5" s="82"/>
    </row>
    <row r="6" spans="1:2" s="74" customFormat="1" ht="36" customHeight="1">
      <c r="A6" s="84" t="s">
        <v>1096</v>
      </c>
      <c r="B6" s="82"/>
    </row>
    <row r="7" spans="1:2" s="74" customFormat="1" ht="36" customHeight="1">
      <c r="A7" s="84" t="s">
        <v>1097</v>
      </c>
      <c r="B7" s="82"/>
    </row>
    <row r="8" spans="1:2" s="74" customFormat="1" ht="36" customHeight="1">
      <c r="A8" s="84" t="s">
        <v>1098</v>
      </c>
      <c r="B8" s="82"/>
    </row>
    <row r="9" spans="1:2" s="74" customFormat="1" ht="36" customHeight="1">
      <c r="A9" s="84" t="s">
        <v>1099</v>
      </c>
      <c r="B9" s="82"/>
    </row>
    <row r="10" spans="1:2" s="74" customFormat="1" ht="36" customHeight="1">
      <c r="A10" s="84" t="s">
        <v>1100</v>
      </c>
      <c r="B10" s="82"/>
    </row>
    <row r="11" spans="1:2" s="74" customFormat="1" ht="36" customHeight="1">
      <c r="A11" s="84" t="s">
        <v>1101</v>
      </c>
      <c r="B11" s="82"/>
    </row>
    <row r="12" spans="1:2" s="74" customFormat="1" ht="36" customHeight="1">
      <c r="A12" s="84" t="s">
        <v>1102</v>
      </c>
      <c r="B12" s="82"/>
    </row>
    <row r="13" spans="1:2" s="74" customFormat="1" ht="36" customHeight="1">
      <c r="A13" s="84" t="s">
        <v>1103</v>
      </c>
      <c r="B13" s="82"/>
    </row>
    <row r="14" spans="1:2" s="74" customFormat="1" ht="36" customHeight="1">
      <c r="A14" s="84" t="s">
        <v>1104</v>
      </c>
      <c r="B14" s="82"/>
    </row>
    <row r="15" spans="1:2" s="74" customFormat="1" ht="36" customHeight="1">
      <c r="A15" s="84" t="s">
        <v>1105</v>
      </c>
      <c r="B15" s="82"/>
    </row>
    <row r="16" spans="1:2" s="74" customFormat="1" ht="36" customHeight="1">
      <c r="A16" s="84" t="s">
        <v>1106</v>
      </c>
      <c r="B16" s="82"/>
    </row>
    <row r="17" spans="1:2" s="74" customFormat="1" ht="36" customHeight="1">
      <c r="A17" s="84" t="s">
        <v>1107</v>
      </c>
      <c r="B17" s="82"/>
    </row>
    <row r="18" spans="1:2" s="74" customFormat="1" ht="36" customHeight="1">
      <c r="A18" s="84" t="s">
        <v>1108</v>
      </c>
      <c r="B18" s="82"/>
    </row>
    <row r="19" spans="1:2" s="74" customFormat="1" ht="36" customHeight="1">
      <c r="A19" s="84" t="s">
        <v>1109</v>
      </c>
      <c r="B19" s="82"/>
    </row>
    <row r="20" spans="1:2" s="74" customFormat="1" ht="30.95" customHeight="1">
      <c r="A20" s="86" t="s">
        <v>1429</v>
      </c>
      <c r="B20" s="87"/>
    </row>
  </sheetData>
  <mergeCells count="1">
    <mergeCell ref="A1:B1"/>
  </mergeCells>
  <phoneticPr fontId="64" type="noConversion"/>
  <conditionalFormatting sqref="B3">
    <cfRule type="cellIs" dxfId="26" priority="2" stopIfTrue="1" operator="lessThanOrEqual">
      <formula>-1</formula>
    </cfRule>
  </conditionalFormatting>
  <conditionalFormatting sqref="B4:B6">
    <cfRule type="cellIs" dxfId="25" priority="1" stopIfTrue="1" operator="lessThanOrEqual">
      <formula>-1</formula>
    </cfRule>
  </conditionalFormatting>
  <conditionalFormatting sqref="C1:C2">
    <cfRule type="cellIs" dxfId="24" priority="4" stopIfTrue="1" operator="lessThanOrEqual">
      <formula>-1</formula>
    </cfRule>
    <cfRule type="cellIs" dxfId="23" priority="3" stopIfTrue="1" operator="greaterThanOrEqual">
      <formula>10</formula>
    </cfRule>
  </conditionalFormatting>
  <printOptions horizontalCentered="1"/>
  <pageMargins left="0.47152777777777799" right="0.39305555555555599" top="0.74791666666666701" bottom="0.74791666666666701" header="0.31388888888888899" footer="0.31388888888888899"/>
  <pageSetup paperSize="9" orientation="portrait" r:id="rId1"/>
  <headerFooter>
    <oddFooter>&amp;C&amp;16- &amp;P -</oddFooter>
  </headerFooter>
</worksheet>
</file>

<file path=xl/worksheets/sheet19.xml><?xml version="1.0" encoding="utf-8"?>
<worksheet xmlns="http://schemas.openxmlformats.org/spreadsheetml/2006/main" xmlns:r="http://schemas.openxmlformats.org/officeDocument/2006/relationships">
  <sheetPr>
    <tabColor rgb="FF00B0F0"/>
  </sheetPr>
  <dimension ref="A1:XEW21"/>
  <sheetViews>
    <sheetView view="pageBreakPreview" zoomScaleSheetLayoutView="100" workbookViewId="0">
      <selection activeCell="B7" sqref="B7"/>
    </sheetView>
  </sheetViews>
  <sheetFormatPr defaultColWidth="9" defaultRowHeight="14.25"/>
  <cols>
    <col min="1" max="1" width="46.625" style="74" customWidth="1"/>
    <col min="2" max="2" width="38" style="76" customWidth="1"/>
    <col min="3" max="16371" width="9" style="74"/>
    <col min="16372" max="16373" width="35.625" style="74"/>
    <col min="16374" max="16374" width="9" style="74"/>
    <col min="16375" max="16384" width="9" style="77"/>
  </cols>
  <sheetData>
    <row r="1" spans="1:2" s="74" customFormat="1" ht="45" customHeight="1">
      <c r="A1" s="407" t="s">
        <v>2397</v>
      </c>
      <c r="B1" s="408"/>
    </row>
    <row r="2" spans="1:2" s="74" customFormat="1" ht="20.100000000000001" customHeight="1">
      <c r="A2" s="78"/>
      <c r="B2" s="79" t="s">
        <v>0</v>
      </c>
    </row>
    <row r="3" spans="1:2" s="75" customFormat="1" ht="45" customHeight="1">
      <c r="A3" s="80" t="s">
        <v>1430</v>
      </c>
      <c r="B3" s="80" t="s">
        <v>1428</v>
      </c>
    </row>
    <row r="4" spans="1:2" s="74" customFormat="1" ht="36" customHeight="1">
      <c r="A4" s="81"/>
      <c r="B4" s="82"/>
    </row>
    <row r="5" spans="1:2" s="74" customFormat="1" ht="36" customHeight="1">
      <c r="A5" s="81"/>
      <c r="B5" s="82"/>
    </row>
    <row r="6" spans="1:2" s="74" customFormat="1" ht="36" customHeight="1">
      <c r="A6" s="81"/>
      <c r="B6" s="82"/>
    </row>
    <row r="7" spans="1:2" s="74" customFormat="1" ht="36" customHeight="1">
      <c r="A7" s="81"/>
      <c r="B7" s="82"/>
    </row>
    <row r="8" spans="1:2" s="74" customFormat="1" ht="36" customHeight="1">
      <c r="A8" s="81"/>
      <c r="B8" s="82"/>
    </row>
    <row r="9" spans="1:2" s="74" customFormat="1" ht="36" customHeight="1">
      <c r="A9" s="81"/>
      <c r="B9" s="82"/>
    </row>
    <row r="10" spans="1:2" s="74" customFormat="1" ht="36" customHeight="1">
      <c r="A10" s="83"/>
      <c r="B10" s="82"/>
    </row>
    <row r="11" spans="1:2" s="74" customFormat="1" ht="36" customHeight="1">
      <c r="A11" s="84"/>
      <c r="B11" s="82"/>
    </row>
    <row r="12" spans="1:2" s="74" customFormat="1" ht="36" customHeight="1">
      <c r="A12" s="85"/>
      <c r="B12" s="82"/>
    </row>
    <row r="13" spans="1:2" s="74" customFormat="1" ht="36" customHeight="1">
      <c r="A13" s="85"/>
      <c r="B13" s="82"/>
    </row>
    <row r="14" spans="1:2" s="74" customFormat="1" ht="36" customHeight="1">
      <c r="A14" s="85"/>
      <c r="B14" s="82"/>
    </row>
    <row r="15" spans="1:2" s="74" customFormat="1" ht="36" customHeight="1">
      <c r="A15" s="85"/>
      <c r="B15" s="82"/>
    </row>
    <row r="16" spans="1:2" s="74" customFormat="1" ht="36" customHeight="1">
      <c r="A16" s="85"/>
      <c r="B16" s="82"/>
    </row>
    <row r="17" spans="1:2 16375:16377" s="74" customFormat="1" ht="36" customHeight="1">
      <c r="A17" s="85"/>
      <c r="B17" s="82"/>
    </row>
    <row r="18" spans="1:2 16375:16377" s="74" customFormat="1" ht="36" customHeight="1">
      <c r="A18" s="85"/>
      <c r="B18" s="82"/>
    </row>
    <row r="19" spans="1:2 16375:16377" s="74" customFormat="1" ht="30.95" customHeight="1">
      <c r="A19" s="86" t="s">
        <v>1429</v>
      </c>
      <c r="B19" s="87"/>
    </row>
    <row r="20" spans="1:2 16375:16377" s="74" customFormat="1">
      <c r="B20" s="76"/>
      <c r="XEU20" s="77"/>
      <c r="XEV20" s="77"/>
      <c r="XEW20" s="77"/>
    </row>
    <row r="21" spans="1:2 16375:16377" s="74" customFormat="1">
      <c r="B21" s="76"/>
      <c r="XEU21" s="77"/>
      <c r="XEV21" s="77"/>
      <c r="XEW21" s="77"/>
    </row>
  </sheetData>
  <mergeCells count="1">
    <mergeCell ref="A1:B1"/>
  </mergeCells>
  <phoneticPr fontId="64" type="noConversion"/>
  <conditionalFormatting sqref="B3">
    <cfRule type="cellIs" dxfId="22" priority="2" stopIfTrue="1" operator="lessThanOrEqual">
      <formula>-1</formula>
    </cfRule>
  </conditionalFormatting>
  <conditionalFormatting sqref="B4:B9">
    <cfRule type="cellIs" dxfId="21" priority="1" stopIfTrue="1" operator="lessThanOrEqual">
      <formula>-1</formula>
    </cfRule>
  </conditionalFormatting>
  <printOptions horizontalCentered="1"/>
  <pageMargins left="0.47152777777777799" right="0.39305555555555599" top="0.74791666666666701" bottom="0.74791666666666701" header="0.31388888888888899" footer="0.31388888888888899"/>
  <pageSetup paperSize="9" orientation="portrait" r:id="rId1"/>
  <headerFooter>
    <oddFooter>&amp;C&amp;16- &amp;P -</oddFooter>
  </headerFooter>
</worksheet>
</file>

<file path=xl/worksheets/sheet2.xml><?xml version="1.0" encoding="utf-8"?>
<worksheet xmlns="http://schemas.openxmlformats.org/spreadsheetml/2006/main" xmlns:r="http://schemas.openxmlformats.org/officeDocument/2006/relationships">
  <sheetPr filterMode="1">
    <tabColor rgb="FF00B0F0"/>
  </sheetPr>
  <dimension ref="A1:F38"/>
  <sheetViews>
    <sheetView showZeros="0" view="pageBreakPreview" zoomScale="90" zoomScaleNormal="90" zoomScaleSheetLayoutView="90" workbookViewId="0">
      <pane ySplit="3" topLeftCell="A28" activePane="bottomLeft" state="frozen"/>
      <selection pane="bottomLeft" activeCell="C17" sqref="C17"/>
    </sheetView>
  </sheetViews>
  <sheetFormatPr defaultColWidth="9" defaultRowHeight="14.25"/>
  <cols>
    <col min="1" max="1" width="50.75" style="76" customWidth="1"/>
    <col min="2" max="4" width="21.625" style="76" customWidth="1"/>
    <col min="5" max="5" width="9.75" style="76" customWidth="1"/>
    <col min="6" max="6" width="9.5" style="88" customWidth="1"/>
    <col min="7" max="16384" width="9" style="88"/>
  </cols>
  <sheetData>
    <row r="1" spans="1:5" ht="45" customHeight="1">
      <c r="A1" s="404" t="s">
        <v>1561</v>
      </c>
      <c r="B1" s="404"/>
      <c r="C1" s="404"/>
      <c r="D1" s="404"/>
    </row>
    <row r="2" spans="1:5" ht="18.95" customHeight="1">
      <c r="A2" s="194"/>
      <c r="B2" s="195"/>
      <c r="D2" s="259" t="s">
        <v>0</v>
      </c>
    </row>
    <row r="3" spans="1:5" s="263" customFormat="1" ht="45" customHeight="1">
      <c r="A3" s="262" t="s">
        <v>1</v>
      </c>
      <c r="B3" s="42" t="s">
        <v>2</v>
      </c>
      <c r="C3" s="42" t="s">
        <v>3</v>
      </c>
      <c r="D3" s="262" t="s">
        <v>4</v>
      </c>
      <c r="E3" s="270"/>
    </row>
    <row r="4" spans="1:5" ht="36" customHeight="1">
      <c r="A4" s="271" t="s">
        <v>39</v>
      </c>
      <c r="B4" s="260">
        <v>29023</v>
      </c>
      <c r="C4" s="260">
        <v>27110</v>
      </c>
      <c r="D4" s="272">
        <f>(C4-B4)/B4</f>
        <v>-6.5913241222478727E-2</v>
      </c>
      <c r="E4" s="273"/>
    </row>
    <row r="5" spans="1:5" ht="36" customHeight="1">
      <c r="A5" s="274" t="s">
        <v>40</v>
      </c>
      <c r="B5" s="260"/>
      <c r="C5" s="260"/>
      <c r="D5" s="272"/>
      <c r="E5" s="273"/>
    </row>
    <row r="6" spans="1:5" ht="36" customHeight="1">
      <c r="A6" s="274" t="s">
        <v>41</v>
      </c>
      <c r="B6" s="260">
        <v>68</v>
      </c>
      <c r="C6" s="260">
        <v>40</v>
      </c>
      <c r="D6" s="272">
        <f t="shared" ref="D6:D32" si="0">(C6-B6)/B6</f>
        <v>-0.41176470588235292</v>
      </c>
      <c r="E6" s="273"/>
    </row>
    <row r="7" spans="1:5" ht="36" customHeight="1">
      <c r="A7" s="274" t="s">
        <v>42</v>
      </c>
      <c r="B7" s="260">
        <v>9881</v>
      </c>
      <c r="C7" s="260">
        <v>6742</v>
      </c>
      <c r="D7" s="272">
        <f t="shared" si="0"/>
        <v>-0.31768039672097964</v>
      </c>
      <c r="E7" s="273"/>
    </row>
    <row r="8" spans="1:5" ht="36" customHeight="1">
      <c r="A8" s="274" t="s">
        <v>43</v>
      </c>
      <c r="B8" s="260">
        <v>49007</v>
      </c>
      <c r="C8" s="260">
        <v>40174</v>
      </c>
      <c r="D8" s="272">
        <f t="shared" si="0"/>
        <v>-0.18023955761421837</v>
      </c>
      <c r="E8" s="273"/>
    </row>
    <row r="9" spans="1:5" ht="36" customHeight="1">
      <c r="A9" s="274" t="s">
        <v>44</v>
      </c>
      <c r="B9" s="260">
        <v>823</v>
      </c>
      <c r="C9" s="260">
        <v>395</v>
      </c>
      <c r="D9" s="272">
        <f t="shared" si="0"/>
        <v>-0.52004860267314701</v>
      </c>
      <c r="E9" s="273"/>
    </row>
    <row r="10" spans="1:5" ht="36" customHeight="1">
      <c r="A10" s="274" t="s">
        <v>45</v>
      </c>
      <c r="B10" s="260">
        <v>6817</v>
      </c>
      <c r="C10" s="260">
        <v>2281</v>
      </c>
      <c r="D10" s="272">
        <f t="shared" si="0"/>
        <v>-0.66539533519143323</v>
      </c>
      <c r="E10" s="273"/>
    </row>
    <row r="11" spans="1:5" ht="36" customHeight="1">
      <c r="A11" s="274" t="s">
        <v>46</v>
      </c>
      <c r="B11" s="260">
        <v>37895</v>
      </c>
      <c r="C11" s="260">
        <v>32172</v>
      </c>
      <c r="D11" s="272">
        <f t="shared" si="0"/>
        <v>-0.15102256234331707</v>
      </c>
      <c r="E11" s="273"/>
    </row>
    <row r="12" spans="1:5" ht="36" customHeight="1">
      <c r="A12" s="274" t="s">
        <v>47</v>
      </c>
      <c r="B12" s="260">
        <v>34396</v>
      </c>
      <c r="C12" s="260">
        <v>27051</v>
      </c>
      <c r="D12" s="272">
        <f t="shared" si="0"/>
        <v>-0.21354227235725085</v>
      </c>
      <c r="E12" s="273"/>
    </row>
    <row r="13" spans="1:5" ht="36" customHeight="1">
      <c r="A13" s="274" t="s">
        <v>48</v>
      </c>
      <c r="B13" s="260">
        <v>24740</v>
      </c>
      <c r="C13" s="260">
        <v>12935</v>
      </c>
      <c r="D13" s="272">
        <f t="shared" si="0"/>
        <v>-0.47716248989490706</v>
      </c>
      <c r="E13" s="273"/>
    </row>
    <row r="14" spans="1:5" ht="36" customHeight="1">
      <c r="A14" s="274" t="s">
        <v>49</v>
      </c>
      <c r="B14" s="260">
        <v>16625</v>
      </c>
      <c r="C14" s="260">
        <v>3242</v>
      </c>
      <c r="D14" s="272">
        <f t="shared" si="0"/>
        <v>-0.80499248120300748</v>
      </c>
      <c r="E14" s="273"/>
    </row>
    <row r="15" spans="1:5" ht="36" customHeight="1">
      <c r="A15" s="274" t="s">
        <v>50</v>
      </c>
      <c r="B15" s="260">
        <v>158590</v>
      </c>
      <c r="C15" s="260">
        <v>62920</v>
      </c>
      <c r="D15" s="272">
        <f t="shared" si="0"/>
        <v>-0.60325367299325305</v>
      </c>
      <c r="E15" s="273"/>
    </row>
    <row r="16" spans="1:5" ht="36" customHeight="1">
      <c r="A16" s="274" t="s">
        <v>51</v>
      </c>
      <c r="B16" s="260">
        <v>29812</v>
      </c>
      <c r="C16" s="260">
        <v>1498</v>
      </c>
      <c r="D16" s="272">
        <f t="shared" si="0"/>
        <v>-0.94975177780759423</v>
      </c>
      <c r="E16" s="273"/>
    </row>
    <row r="17" spans="1:5" ht="36" customHeight="1">
      <c r="A17" s="274" t="s">
        <v>52</v>
      </c>
      <c r="B17" s="260">
        <v>1248</v>
      </c>
      <c r="C17" s="260">
        <v>494</v>
      </c>
      <c r="D17" s="272">
        <f t="shared" si="0"/>
        <v>-0.60416666666666663</v>
      </c>
      <c r="E17" s="273"/>
    </row>
    <row r="18" spans="1:5" ht="36" customHeight="1">
      <c r="A18" s="274" t="s">
        <v>53</v>
      </c>
      <c r="B18" s="260">
        <v>802</v>
      </c>
      <c r="C18" s="260">
        <v>113</v>
      </c>
      <c r="D18" s="272">
        <f t="shared" si="0"/>
        <v>-0.85910224438902738</v>
      </c>
      <c r="E18" s="273"/>
    </row>
    <row r="19" spans="1:5" ht="36" customHeight="1">
      <c r="A19" s="274" t="s">
        <v>54</v>
      </c>
      <c r="B19" s="260"/>
      <c r="C19" s="260"/>
      <c r="D19" s="272"/>
      <c r="E19" s="273"/>
    </row>
    <row r="20" spans="1:5" ht="36" customHeight="1">
      <c r="A20" s="274" t="s">
        <v>55</v>
      </c>
      <c r="B20" s="260"/>
      <c r="C20" s="260"/>
      <c r="D20" s="272"/>
      <c r="E20" s="273"/>
    </row>
    <row r="21" spans="1:5" ht="36" customHeight="1">
      <c r="A21" s="274" t="s">
        <v>56</v>
      </c>
      <c r="B21" s="260">
        <v>1619</v>
      </c>
      <c r="C21" s="260">
        <v>984</v>
      </c>
      <c r="D21" s="272">
        <f t="shared" si="0"/>
        <v>-0.39221741815935762</v>
      </c>
      <c r="E21" s="273"/>
    </row>
    <row r="22" spans="1:5" ht="36" customHeight="1">
      <c r="A22" s="274" t="s">
        <v>57</v>
      </c>
      <c r="B22" s="260">
        <v>17839</v>
      </c>
      <c r="C22" s="260">
        <v>7291</v>
      </c>
      <c r="D22" s="272">
        <f t="shared" si="0"/>
        <v>-0.59128874936935927</v>
      </c>
      <c r="E22" s="273"/>
    </row>
    <row r="23" spans="1:5" ht="36" customHeight="1">
      <c r="A23" s="274" t="s">
        <v>58</v>
      </c>
      <c r="B23" s="260">
        <v>150</v>
      </c>
      <c r="C23" s="260">
        <v>45</v>
      </c>
      <c r="D23" s="272">
        <f t="shared" si="0"/>
        <v>-0.7</v>
      </c>
      <c r="E23" s="273"/>
    </row>
    <row r="24" spans="1:5" ht="36" customHeight="1">
      <c r="A24" s="274" t="s">
        <v>59</v>
      </c>
      <c r="B24" s="260">
        <v>7568</v>
      </c>
      <c r="C24" s="260">
        <v>5111</v>
      </c>
      <c r="D24" s="272">
        <f t="shared" si="0"/>
        <v>-0.32465644820295986</v>
      </c>
      <c r="E24" s="273"/>
    </row>
    <row r="25" spans="1:5" ht="36" customHeight="1">
      <c r="A25" s="274" t="s">
        <v>60</v>
      </c>
      <c r="B25" s="260"/>
      <c r="C25" s="260">
        <v>2364</v>
      </c>
      <c r="D25" s="272"/>
      <c r="E25" s="273"/>
    </row>
    <row r="26" spans="1:5" ht="36" customHeight="1">
      <c r="A26" s="274" t="s">
        <v>61</v>
      </c>
      <c r="B26" s="260">
        <v>2730</v>
      </c>
      <c r="C26" s="260">
        <v>3435</v>
      </c>
      <c r="D26" s="272">
        <f t="shared" si="0"/>
        <v>0.25824175824175827</v>
      </c>
      <c r="E26" s="273"/>
    </row>
    <row r="27" spans="1:5" ht="36" customHeight="1">
      <c r="A27" s="274" t="s">
        <v>62</v>
      </c>
      <c r="B27" s="260">
        <v>41</v>
      </c>
      <c r="C27" s="260"/>
      <c r="D27" s="272">
        <f t="shared" si="0"/>
        <v>-1</v>
      </c>
      <c r="E27" s="273"/>
    </row>
    <row r="28" spans="1:5" ht="36" customHeight="1">
      <c r="A28" s="274" t="s">
        <v>63</v>
      </c>
      <c r="B28" s="260"/>
      <c r="C28" s="260"/>
      <c r="D28" s="272"/>
      <c r="E28" s="273"/>
    </row>
    <row r="29" spans="1:5" ht="36" customHeight="1">
      <c r="A29" s="274"/>
      <c r="B29" s="260"/>
      <c r="C29" s="260"/>
      <c r="D29" s="272"/>
      <c r="E29" s="273"/>
    </row>
    <row r="30" spans="1:5" s="194" customFormat="1" ht="36" customHeight="1">
      <c r="A30" s="267" t="s">
        <v>1562</v>
      </c>
      <c r="B30" s="261">
        <f>SUBTOTAL(9,B4:B29)</f>
        <v>429674</v>
      </c>
      <c r="C30" s="261">
        <f>SUBTOTAL(9,C4:C29)</f>
        <v>236397</v>
      </c>
      <c r="D30" s="272">
        <f t="shared" si="0"/>
        <v>-0.4498224235117787</v>
      </c>
      <c r="E30" s="273"/>
    </row>
    <row r="31" spans="1:5" ht="36" customHeight="1">
      <c r="A31" s="205" t="s">
        <v>64</v>
      </c>
      <c r="B31" s="261">
        <f>B32+B34</f>
        <v>11788</v>
      </c>
      <c r="C31" s="261">
        <f>C32+C34</f>
        <v>4800</v>
      </c>
      <c r="D31" s="272">
        <f t="shared" si="0"/>
        <v>-0.5928062436375976</v>
      </c>
      <c r="E31" s="273"/>
    </row>
    <row r="32" spans="1:5" ht="36" customHeight="1">
      <c r="A32" s="275" t="s">
        <v>65</v>
      </c>
      <c r="B32" s="260">
        <v>4969</v>
      </c>
      <c r="C32" s="260">
        <v>4800</v>
      </c>
      <c r="D32" s="272">
        <f t="shared" si="0"/>
        <v>-3.4010867377741998E-2</v>
      </c>
      <c r="E32" s="273"/>
    </row>
    <row r="33" spans="1:6" ht="36" hidden="1" customHeight="1">
      <c r="A33" s="275" t="s">
        <v>66</v>
      </c>
      <c r="B33" s="260"/>
      <c r="C33" s="260"/>
      <c r="D33" s="276" t="str">
        <f t="shared" ref="D33:D35" si="1">IF(B33&lt;&gt;0,IF((C33/B33-1)&lt;-30%,"",IF((C33/B33-1)&gt;150%,"",C33/B33-1)),"")</f>
        <v/>
      </c>
      <c r="E33" s="273" t="e">
        <f>IF(LEN(#REF!)=3,"是",IF(A33&lt;&gt;"",IF(SUM(B33:C33)&lt;&gt;0,"是","否"),"是"))</f>
        <v>#REF!</v>
      </c>
    </row>
    <row r="34" spans="1:6" ht="36" customHeight="1">
      <c r="A34" s="266" t="s">
        <v>67</v>
      </c>
      <c r="B34" s="260">
        <v>6819</v>
      </c>
      <c r="C34" s="260"/>
      <c r="D34" s="272">
        <f>(C34-B34)/B34</f>
        <v>-1</v>
      </c>
      <c r="E34" s="273"/>
      <c r="F34" s="277"/>
    </row>
    <row r="35" spans="1:6" s="264" customFormat="1" ht="36" hidden="1" customHeight="1">
      <c r="A35" s="266" t="s">
        <v>68</v>
      </c>
      <c r="B35" s="260"/>
      <c r="C35" s="260"/>
      <c r="D35" s="278" t="str">
        <f t="shared" si="1"/>
        <v/>
      </c>
      <c r="E35" s="273" t="e">
        <f>IF(LEN(#REF!)=3,"是",IF(A35&lt;&gt;"",IF(SUM(B35:C35)&lt;&gt;0,"是","否"),"是"))</f>
        <v>#REF!</v>
      </c>
    </row>
    <row r="36" spans="1:6" s="264" customFormat="1" ht="36" customHeight="1">
      <c r="A36" s="99" t="s">
        <v>69</v>
      </c>
      <c r="B36" s="261">
        <v>10750</v>
      </c>
      <c r="C36" s="261">
        <v>3640</v>
      </c>
      <c r="D36" s="272">
        <f t="shared" ref="D36:D38" si="2">(C36-B36)/B36</f>
        <v>-0.6613953488372093</v>
      </c>
      <c r="E36" s="273"/>
    </row>
    <row r="37" spans="1:6" s="264" customFormat="1" ht="36" customHeight="1">
      <c r="A37" s="279" t="s">
        <v>70</v>
      </c>
      <c r="B37" s="261">
        <v>1351</v>
      </c>
      <c r="C37" s="261"/>
      <c r="D37" s="272">
        <f t="shared" si="2"/>
        <v>-1</v>
      </c>
      <c r="E37" s="273"/>
    </row>
    <row r="38" spans="1:6" ht="36" customHeight="1">
      <c r="A38" s="269" t="s">
        <v>71</v>
      </c>
      <c r="B38" s="261">
        <f>B30+B31+B36+B37</f>
        <v>453563</v>
      </c>
      <c r="C38" s="261">
        <f>C30+C31+C36+C37</f>
        <v>244837</v>
      </c>
      <c r="D38" s="272">
        <f t="shared" si="2"/>
        <v>-0.46019185868335821</v>
      </c>
      <c r="E38" s="273"/>
      <c r="F38" s="280"/>
    </row>
  </sheetData>
  <autoFilter ref="A3:F38">
    <filterColumn colId="4">
      <filters>
        <filter val="是"/>
      </filters>
    </filterColumn>
  </autoFilter>
  <mergeCells count="1">
    <mergeCell ref="A1:D1"/>
  </mergeCells>
  <phoneticPr fontId="64" type="noConversion"/>
  <conditionalFormatting sqref="C37">
    <cfRule type="cellIs" dxfId="68" priority="1" stopIfTrue="1" operator="lessThan">
      <formula>0</formula>
    </cfRule>
    <cfRule type="cellIs" dxfId="67" priority="2" stopIfTrue="1" operator="greaterThan">
      <formula>5</formula>
    </cfRule>
  </conditionalFormatting>
  <conditionalFormatting sqref="A34:A35">
    <cfRule type="expression" dxfId="66" priority="9" stopIfTrue="1">
      <formula>"len($A:$A)=3"</formula>
    </cfRule>
  </conditionalFormatting>
  <conditionalFormatting sqref="B34:B35">
    <cfRule type="expression" dxfId="65" priority="14" stopIfTrue="1">
      <formula>"len($A:$A)=3"</formula>
    </cfRule>
  </conditionalFormatting>
  <conditionalFormatting sqref="E4:E39">
    <cfRule type="cellIs" dxfId="64" priority="11" stopIfTrue="1" operator="lessThan">
      <formula>0</formula>
    </cfRule>
  </conditionalFormatting>
  <conditionalFormatting sqref="D2 C39:D44 D33 C32:C33">
    <cfRule type="cellIs" dxfId="63" priority="27" stopIfTrue="1" operator="lessThanOrEqual">
      <formula>-1</formula>
    </cfRule>
  </conditionalFormatting>
  <conditionalFormatting sqref="C33:C35 D33 D35">
    <cfRule type="cellIs" dxfId="62" priority="29" stopIfTrue="1" operator="lessThan">
      <formula>0</formula>
    </cfRule>
    <cfRule type="cellIs" dxfId="61" priority="30" stopIfTrue="1" operator="greaterThan">
      <formula>5</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20.xml><?xml version="1.0" encoding="utf-8"?>
<worksheet xmlns="http://schemas.openxmlformats.org/spreadsheetml/2006/main" xmlns:r="http://schemas.openxmlformats.org/officeDocument/2006/relationships">
  <sheetPr>
    <tabColor rgb="FF00B0F0"/>
  </sheetPr>
  <dimension ref="A1:D42"/>
  <sheetViews>
    <sheetView showZeros="0" view="pageBreakPreview" zoomScaleNormal="115" zoomScaleSheetLayoutView="100" workbookViewId="0">
      <selection activeCell="B4" sqref="B4:D42"/>
    </sheetView>
  </sheetViews>
  <sheetFormatPr defaultColWidth="9" defaultRowHeight="14.25"/>
  <cols>
    <col min="1" max="1" width="50.75" style="60" customWidth="1"/>
    <col min="2" max="4" width="21.625" style="60" customWidth="1"/>
    <col min="5" max="16384" width="9" style="60"/>
  </cols>
  <sheetData>
    <row r="1" spans="1:4" ht="45" customHeight="1">
      <c r="A1" s="418" t="s">
        <v>1597</v>
      </c>
      <c r="B1" s="418"/>
      <c r="C1" s="418"/>
      <c r="D1" s="418"/>
    </row>
    <row r="2" spans="1:4" s="65" customFormat="1" ht="20.100000000000001" customHeight="1">
      <c r="A2" s="66"/>
      <c r="B2" s="67"/>
      <c r="C2" s="68"/>
      <c r="D2" s="69" t="s">
        <v>0</v>
      </c>
    </row>
    <row r="3" spans="1:4" ht="45" customHeight="1">
      <c r="A3" s="70" t="s">
        <v>1431</v>
      </c>
      <c r="B3" s="55" t="s">
        <v>1432</v>
      </c>
      <c r="C3" s="56" t="s">
        <v>3</v>
      </c>
      <c r="D3" s="56" t="s">
        <v>1433</v>
      </c>
    </row>
    <row r="4" spans="1:4" ht="36" customHeight="1">
      <c r="A4" s="340" t="s">
        <v>1434</v>
      </c>
      <c r="B4" s="341">
        <v>3575</v>
      </c>
      <c r="C4" s="342">
        <v>3412</v>
      </c>
      <c r="D4" s="44">
        <f>(C4-B4)/B4</f>
        <v>-4.5594405594405592E-2</v>
      </c>
    </row>
    <row r="5" spans="1:4" ht="36" customHeight="1">
      <c r="A5" s="343" t="s">
        <v>1435</v>
      </c>
      <c r="B5" s="253">
        <v>3305</v>
      </c>
      <c r="C5" s="344">
        <v>3244</v>
      </c>
      <c r="D5" s="44">
        <f t="shared" ref="D5:D42" si="0">(C5-B5)/B5</f>
        <v>-1.8456883509833585E-2</v>
      </c>
    </row>
    <row r="6" spans="1:4" ht="36" customHeight="1">
      <c r="A6" s="343" t="s">
        <v>1436</v>
      </c>
      <c r="B6" s="253">
        <v>24</v>
      </c>
      <c r="C6" s="344">
        <v>18</v>
      </c>
      <c r="D6" s="44">
        <f t="shared" si="0"/>
        <v>-0.25</v>
      </c>
    </row>
    <row r="7" spans="1:4" s="59" customFormat="1" ht="36" customHeight="1">
      <c r="A7" s="343" t="s">
        <v>1437</v>
      </c>
      <c r="B7" s="253">
        <v>58</v>
      </c>
      <c r="C7" s="344"/>
      <c r="D7" s="44">
        <f t="shared" si="0"/>
        <v>-1</v>
      </c>
    </row>
    <row r="8" spans="1:4" ht="36" customHeight="1">
      <c r="A8" s="340" t="s">
        <v>1438</v>
      </c>
      <c r="B8" s="341">
        <v>14041</v>
      </c>
      <c r="C8" s="345">
        <v>12809</v>
      </c>
      <c r="D8" s="44">
        <f t="shared" si="0"/>
        <v>-8.7743038245139238E-2</v>
      </c>
    </row>
    <row r="9" spans="1:4" ht="36" customHeight="1">
      <c r="A9" s="343" t="s">
        <v>1435</v>
      </c>
      <c r="B9" s="253">
        <v>12401</v>
      </c>
      <c r="C9" s="344">
        <v>11828</v>
      </c>
      <c r="D9" s="44">
        <f t="shared" si="0"/>
        <v>-4.6205951132973148E-2</v>
      </c>
    </row>
    <row r="10" spans="1:4" ht="36" customHeight="1">
      <c r="A10" s="343" t="s">
        <v>1436</v>
      </c>
      <c r="B10" s="253">
        <v>72</v>
      </c>
      <c r="C10" s="344">
        <v>63</v>
      </c>
      <c r="D10" s="44">
        <f t="shared" si="0"/>
        <v>-0.125</v>
      </c>
    </row>
    <row r="11" spans="1:4" ht="36" customHeight="1">
      <c r="A11" s="343" t="s">
        <v>1437</v>
      </c>
      <c r="B11" s="253">
        <v>708</v>
      </c>
      <c r="C11" s="344">
        <v>708</v>
      </c>
      <c r="D11" s="44">
        <f t="shared" si="0"/>
        <v>0</v>
      </c>
    </row>
    <row r="12" spans="1:4" ht="36" customHeight="1">
      <c r="A12" s="340" t="s">
        <v>1439</v>
      </c>
      <c r="B12" s="346">
        <v>451</v>
      </c>
      <c r="C12" s="347">
        <v>525</v>
      </c>
      <c r="D12" s="44">
        <f t="shared" si="0"/>
        <v>0.16407982261640799</v>
      </c>
    </row>
    <row r="13" spans="1:4" ht="36" customHeight="1">
      <c r="A13" s="343" t="s">
        <v>1435</v>
      </c>
      <c r="B13" s="253">
        <v>450</v>
      </c>
      <c r="C13" s="344">
        <v>465</v>
      </c>
      <c r="D13" s="44">
        <f t="shared" si="0"/>
        <v>3.3333333333333333E-2</v>
      </c>
    </row>
    <row r="14" spans="1:4" ht="36" customHeight="1">
      <c r="A14" s="343" t="s">
        <v>1436</v>
      </c>
      <c r="B14" s="253">
        <v>1</v>
      </c>
      <c r="C14" s="344">
        <v>1</v>
      </c>
      <c r="D14" s="44">
        <f t="shared" si="0"/>
        <v>0</v>
      </c>
    </row>
    <row r="15" spans="1:4" ht="36" customHeight="1">
      <c r="A15" s="343" t="s">
        <v>1437</v>
      </c>
      <c r="B15" s="348"/>
      <c r="C15" s="349"/>
      <c r="D15" s="44"/>
    </row>
    <row r="16" spans="1:4" ht="36" customHeight="1">
      <c r="A16" s="340" t="s">
        <v>1440</v>
      </c>
      <c r="B16" s="346">
        <v>6456</v>
      </c>
      <c r="C16" s="347">
        <v>10827</v>
      </c>
      <c r="D16" s="44">
        <f t="shared" si="0"/>
        <v>0.67704460966542745</v>
      </c>
    </row>
    <row r="17" spans="1:4" ht="36" customHeight="1">
      <c r="A17" s="343" t="s">
        <v>1435</v>
      </c>
      <c r="B17" s="253">
        <v>6423</v>
      </c>
      <c r="C17" s="344">
        <v>6794</v>
      </c>
      <c r="D17" s="44">
        <f t="shared" si="0"/>
        <v>5.7761170792464581E-2</v>
      </c>
    </row>
    <row r="18" spans="1:4" ht="36" customHeight="1">
      <c r="A18" s="343" t="s">
        <v>1436</v>
      </c>
      <c r="B18" s="253">
        <v>30</v>
      </c>
      <c r="C18" s="344">
        <v>21</v>
      </c>
      <c r="D18" s="44">
        <f t="shared" si="0"/>
        <v>-0.3</v>
      </c>
    </row>
    <row r="19" spans="1:4" ht="36" customHeight="1">
      <c r="A19" s="343" t="s">
        <v>1437</v>
      </c>
      <c r="B19" s="253"/>
      <c r="C19" s="344"/>
      <c r="D19" s="44"/>
    </row>
    <row r="20" spans="1:4" ht="36" customHeight="1">
      <c r="A20" s="340" t="s">
        <v>1441</v>
      </c>
      <c r="B20" s="346">
        <v>184</v>
      </c>
      <c r="C20" s="347">
        <v>351</v>
      </c>
      <c r="D20" s="44">
        <f t="shared" si="0"/>
        <v>0.90760869565217395</v>
      </c>
    </row>
    <row r="21" spans="1:4" ht="36" customHeight="1">
      <c r="A21" s="343" t="s">
        <v>1435</v>
      </c>
      <c r="B21" s="350">
        <v>183</v>
      </c>
      <c r="C21" s="351">
        <v>102</v>
      </c>
      <c r="D21" s="44">
        <f t="shared" si="0"/>
        <v>-0.44262295081967212</v>
      </c>
    </row>
    <row r="22" spans="1:4" ht="36" customHeight="1">
      <c r="A22" s="343" t="s">
        <v>1436</v>
      </c>
      <c r="B22" s="350">
        <v>1</v>
      </c>
      <c r="C22" s="351"/>
      <c r="D22" s="44">
        <f t="shared" si="0"/>
        <v>-1</v>
      </c>
    </row>
    <row r="23" spans="1:4" ht="36" customHeight="1">
      <c r="A23" s="343" t="s">
        <v>1437</v>
      </c>
      <c r="B23" s="350"/>
      <c r="C23" s="351"/>
      <c r="D23" s="44"/>
    </row>
    <row r="24" spans="1:4" ht="36" customHeight="1">
      <c r="A24" s="340" t="s">
        <v>1598</v>
      </c>
      <c r="B24" s="346"/>
      <c r="C24" s="347"/>
      <c r="D24" s="44"/>
    </row>
    <row r="25" spans="1:4" ht="36" customHeight="1">
      <c r="A25" s="343" t="s">
        <v>1435</v>
      </c>
      <c r="B25" s="253"/>
      <c r="C25" s="344"/>
      <c r="D25" s="44"/>
    </row>
    <row r="26" spans="1:4" ht="36" customHeight="1">
      <c r="A26" s="343" t="s">
        <v>1436</v>
      </c>
      <c r="B26" s="253"/>
      <c r="C26" s="344"/>
      <c r="D26" s="44"/>
    </row>
    <row r="27" spans="1:4" ht="36" customHeight="1">
      <c r="A27" s="343" t="s">
        <v>1437</v>
      </c>
      <c r="B27" s="348"/>
      <c r="C27" s="349"/>
      <c r="D27" s="44"/>
    </row>
    <row r="28" spans="1:4" ht="36" customHeight="1">
      <c r="A28" s="340" t="s">
        <v>1599</v>
      </c>
      <c r="B28" s="346">
        <v>3767</v>
      </c>
      <c r="C28" s="347">
        <v>4082</v>
      </c>
      <c r="D28" s="44">
        <f t="shared" si="0"/>
        <v>8.362091850278737E-2</v>
      </c>
    </row>
    <row r="29" spans="1:4" ht="36" customHeight="1">
      <c r="A29" s="343" t="s">
        <v>1435</v>
      </c>
      <c r="B29" s="253">
        <v>1143</v>
      </c>
      <c r="C29" s="344">
        <v>1058</v>
      </c>
      <c r="D29" s="44">
        <f t="shared" si="0"/>
        <v>-7.4365704286964124E-2</v>
      </c>
    </row>
    <row r="30" spans="1:4" ht="36" customHeight="1">
      <c r="A30" s="343" t="s">
        <v>1436</v>
      </c>
      <c r="B30" s="253">
        <v>50</v>
      </c>
      <c r="C30" s="344">
        <v>55</v>
      </c>
      <c r="D30" s="44">
        <f t="shared" si="0"/>
        <v>0.1</v>
      </c>
    </row>
    <row r="31" spans="1:4" ht="36" customHeight="1">
      <c r="A31" s="343" t="s">
        <v>1437</v>
      </c>
      <c r="B31" s="253">
        <v>2323</v>
      </c>
      <c r="C31" s="344">
        <v>2745</v>
      </c>
      <c r="D31" s="44">
        <f t="shared" si="0"/>
        <v>0.1816616444253121</v>
      </c>
    </row>
    <row r="32" spans="1:4" ht="36" customHeight="1">
      <c r="A32" s="340" t="s">
        <v>1600</v>
      </c>
      <c r="B32" s="346">
        <v>12915</v>
      </c>
      <c r="C32" s="347">
        <v>21507</v>
      </c>
      <c r="D32" s="44">
        <f t="shared" si="0"/>
        <v>0.66527293844367019</v>
      </c>
    </row>
    <row r="33" spans="1:4" ht="36" customHeight="1">
      <c r="A33" s="343" t="s">
        <v>1435</v>
      </c>
      <c r="B33" s="352">
        <v>5015</v>
      </c>
      <c r="C33" s="353">
        <v>3962</v>
      </c>
      <c r="D33" s="44">
        <f t="shared" si="0"/>
        <v>-0.20997008973080758</v>
      </c>
    </row>
    <row r="34" spans="1:4" ht="36" customHeight="1">
      <c r="A34" s="343" t="s">
        <v>1436</v>
      </c>
      <c r="B34" s="352">
        <v>15</v>
      </c>
      <c r="C34" s="353">
        <v>17</v>
      </c>
      <c r="D34" s="44">
        <f t="shared" si="0"/>
        <v>0.13333333333333333</v>
      </c>
    </row>
    <row r="35" spans="1:4" ht="36" customHeight="1">
      <c r="A35" s="343" t="s">
        <v>1437</v>
      </c>
      <c r="B35" s="352">
        <v>7884</v>
      </c>
      <c r="C35" s="353">
        <v>7783</v>
      </c>
      <c r="D35" s="44">
        <f t="shared" si="0"/>
        <v>-1.2810755961440892E-2</v>
      </c>
    </row>
    <row r="36" spans="1:4" ht="36" customHeight="1">
      <c r="A36" s="354" t="s">
        <v>1442</v>
      </c>
      <c r="B36" s="346">
        <f>B4+B8+B12+B16+B20++B24+B28+B32</f>
        <v>41389</v>
      </c>
      <c r="C36" s="355">
        <f>C4+C8+C12+C16+C20++C24+C28+C32</f>
        <v>53513</v>
      </c>
      <c r="D36" s="44">
        <f t="shared" si="0"/>
        <v>0.29292807267631499</v>
      </c>
    </row>
    <row r="37" spans="1:4" ht="36" customHeight="1">
      <c r="A37" s="343" t="s">
        <v>1443</v>
      </c>
      <c r="B37" s="352">
        <f t="shared" ref="B37:C39" si="1">B5+B9+B13+B17+B21++B25+B29+B33</f>
        <v>28920</v>
      </c>
      <c r="C37" s="356">
        <f t="shared" si="1"/>
        <v>27453</v>
      </c>
      <c r="D37" s="44">
        <f t="shared" si="0"/>
        <v>-5.0726141078838174E-2</v>
      </c>
    </row>
    <row r="38" spans="1:4" ht="36" customHeight="1">
      <c r="A38" s="343" t="s">
        <v>1444</v>
      </c>
      <c r="B38" s="352">
        <f t="shared" si="1"/>
        <v>193</v>
      </c>
      <c r="C38" s="356">
        <f t="shared" si="1"/>
        <v>175</v>
      </c>
      <c r="D38" s="44">
        <f t="shared" si="0"/>
        <v>-9.3264248704663211E-2</v>
      </c>
    </row>
    <row r="39" spans="1:4" ht="36" customHeight="1">
      <c r="A39" s="343" t="s">
        <v>1445</v>
      </c>
      <c r="B39" s="352">
        <f t="shared" si="1"/>
        <v>10973</v>
      </c>
      <c r="C39" s="356">
        <f t="shared" si="1"/>
        <v>11236</v>
      </c>
      <c r="D39" s="44">
        <f t="shared" si="0"/>
        <v>2.3967921261277683E-2</v>
      </c>
    </row>
    <row r="40" spans="1:4" ht="36" customHeight="1">
      <c r="A40" s="340" t="s">
        <v>1446</v>
      </c>
      <c r="B40" s="346">
        <v>11209</v>
      </c>
      <c r="C40" s="347"/>
      <c r="D40" s="44">
        <f t="shared" si="0"/>
        <v>-1</v>
      </c>
    </row>
    <row r="41" spans="1:4" ht="36" customHeight="1">
      <c r="A41" s="340" t="s">
        <v>1447</v>
      </c>
      <c r="B41" s="346"/>
      <c r="C41" s="347"/>
      <c r="D41" s="44"/>
    </row>
    <row r="42" spans="1:4" ht="36" customHeight="1">
      <c r="A42" s="354" t="s">
        <v>1448</v>
      </c>
      <c r="B42" s="346">
        <v>52598</v>
      </c>
      <c r="C42" s="347">
        <v>53513</v>
      </c>
      <c r="D42" s="44">
        <f t="shared" si="0"/>
        <v>1.7396098710977605E-2</v>
      </c>
    </row>
  </sheetData>
  <autoFilter ref="A3:D42"/>
  <mergeCells count="1">
    <mergeCell ref="A1:D1"/>
  </mergeCells>
  <phoneticPr fontId="64" type="noConversion"/>
  <conditionalFormatting sqref="D4:D31 D36:D42 B25:C27 B29:C31 B36:C36 B21:C23 B5:C7 B9:C11 B13:C15 B17:C19 B37:B39 C37">
    <cfRule type="cellIs" dxfId="20" priority="5" stopIfTrue="1" operator="lessThanOrEqual">
      <formula>-1</formula>
    </cfRule>
  </conditionalFormatting>
  <conditionalFormatting sqref="B33:C35">
    <cfRule type="cellIs" dxfId="19" priority="4" stopIfTrue="1" operator="lessThanOrEqual">
      <formula>-1</formula>
    </cfRule>
  </conditionalFormatting>
  <conditionalFormatting sqref="D4:D42">
    <cfRule type="cellIs" dxfId="18" priority="2" stopIfTrue="1" operator="lessThanOrEqual">
      <formula>-1</formula>
    </cfRule>
  </conditionalFormatting>
  <conditionalFormatting sqref="C5:C13 C16:C42">
    <cfRule type="cellIs" dxfId="17" priority="1" stopIfTrue="1" operator="lessThan">
      <formula>0</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21.xml><?xml version="1.0" encoding="utf-8"?>
<worksheet xmlns="http://schemas.openxmlformats.org/spreadsheetml/2006/main" xmlns:r="http://schemas.openxmlformats.org/officeDocument/2006/relationships">
  <sheetPr>
    <tabColor rgb="FF00B0F0"/>
  </sheetPr>
  <dimension ref="A1:D24"/>
  <sheetViews>
    <sheetView showZeros="0" view="pageBreakPreview" zoomScaleSheetLayoutView="100" workbookViewId="0">
      <pane ySplit="3" topLeftCell="A10" activePane="bottomLeft" state="frozen"/>
      <selection pane="bottomLeft" activeCell="B4" sqref="B4:D24"/>
    </sheetView>
  </sheetViews>
  <sheetFormatPr defaultColWidth="9" defaultRowHeight="14.25"/>
  <cols>
    <col min="1" max="1" width="50.75" style="60" customWidth="1"/>
    <col min="2" max="4" width="21.625" style="60" customWidth="1"/>
    <col min="5" max="16384" width="9" style="60"/>
  </cols>
  <sheetData>
    <row r="1" spans="1:4" ht="45" customHeight="1">
      <c r="A1" s="418" t="s">
        <v>1604</v>
      </c>
      <c r="B1" s="418"/>
      <c r="C1" s="418"/>
      <c r="D1" s="418"/>
    </row>
    <row r="2" spans="1:4" ht="20.100000000000001" customHeight="1">
      <c r="A2" s="61"/>
      <c r="B2" s="62"/>
      <c r="C2" s="63"/>
      <c r="D2" s="64" t="s">
        <v>1449</v>
      </c>
    </row>
    <row r="3" spans="1:4" ht="45" customHeight="1">
      <c r="A3" s="41" t="s">
        <v>1066</v>
      </c>
      <c r="B3" s="55" t="s">
        <v>1432</v>
      </c>
      <c r="C3" s="56" t="s">
        <v>3</v>
      </c>
      <c r="D3" s="56" t="s">
        <v>1433</v>
      </c>
    </row>
    <row r="4" spans="1:4" ht="36" customHeight="1">
      <c r="A4" s="357" t="s">
        <v>1450</v>
      </c>
      <c r="B4" s="358">
        <v>3575</v>
      </c>
      <c r="C4" s="359">
        <v>3361</v>
      </c>
      <c r="D4" s="44">
        <f>(C4-B4)/B4</f>
        <v>-5.9860139860139862E-2</v>
      </c>
    </row>
    <row r="5" spans="1:4" ht="36" customHeight="1">
      <c r="A5" s="360" t="s">
        <v>1451</v>
      </c>
      <c r="B5" s="361">
        <v>2928</v>
      </c>
      <c r="C5" s="362">
        <v>3261</v>
      </c>
      <c r="D5" s="44">
        <f t="shared" ref="D5:D24" si="0">(C5-B5)/B5</f>
        <v>0.11372950819672131</v>
      </c>
    </row>
    <row r="6" spans="1:4" ht="36" customHeight="1">
      <c r="A6" s="357" t="s">
        <v>1452</v>
      </c>
      <c r="B6" s="358">
        <v>14755</v>
      </c>
      <c r="C6" s="359">
        <v>15061</v>
      </c>
      <c r="D6" s="44">
        <f t="shared" si="0"/>
        <v>2.0738732633005762E-2</v>
      </c>
    </row>
    <row r="7" spans="1:4" ht="36" customHeight="1">
      <c r="A7" s="360" t="s">
        <v>1451</v>
      </c>
      <c r="B7" s="361">
        <v>14493</v>
      </c>
      <c r="C7" s="362">
        <v>15001</v>
      </c>
      <c r="D7" s="44">
        <f t="shared" si="0"/>
        <v>3.5051404126129858E-2</v>
      </c>
    </row>
    <row r="8" spans="1:4" s="59" customFormat="1" ht="36" customHeight="1">
      <c r="A8" s="357" t="s">
        <v>1453</v>
      </c>
      <c r="B8" s="358">
        <v>49</v>
      </c>
      <c r="C8" s="359">
        <v>59</v>
      </c>
      <c r="D8" s="44">
        <f t="shared" si="0"/>
        <v>0.20408163265306123</v>
      </c>
    </row>
    <row r="9" spans="1:4" s="59" customFormat="1" ht="36" customHeight="1">
      <c r="A9" s="360" t="s">
        <v>1451</v>
      </c>
      <c r="B9" s="361">
        <v>16</v>
      </c>
      <c r="C9" s="362">
        <v>21</v>
      </c>
      <c r="D9" s="44">
        <f t="shared" si="0"/>
        <v>0.3125</v>
      </c>
    </row>
    <row r="10" spans="1:4" s="59" customFormat="1" ht="36" customHeight="1">
      <c r="A10" s="357" t="s">
        <v>1454</v>
      </c>
      <c r="B10" s="358">
        <v>4042</v>
      </c>
      <c r="C10" s="359">
        <v>4009</v>
      </c>
      <c r="D10" s="44">
        <f t="shared" si="0"/>
        <v>-8.1642751113310246E-3</v>
      </c>
    </row>
    <row r="11" spans="1:4" s="59" customFormat="1" ht="36" customHeight="1">
      <c r="A11" s="360" t="s">
        <v>1451</v>
      </c>
      <c r="B11" s="361">
        <v>4036</v>
      </c>
      <c r="C11" s="362">
        <v>4005</v>
      </c>
      <c r="D11" s="44">
        <f t="shared" si="0"/>
        <v>-7.680872150644202E-3</v>
      </c>
    </row>
    <row r="12" spans="1:4" s="59" customFormat="1" ht="36" customHeight="1">
      <c r="A12" s="357" t="s">
        <v>1455</v>
      </c>
      <c r="B12" s="358">
        <v>143</v>
      </c>
      <c r="C12" s="363">
        <v>250</v>
      </c>
      <c r="D12" s="44">
        <f t="shared" si="0"/>
        <v>0.74825174825174823</v>
      </c>
    </row>
    <row r="13" spans="1:4" s="59" customFormat="1" ht="36" customHeight="1">
      <c r="A13" s="360" t="s">
        <v>1451</v>
      </c>
      <c r="B13" s="361">
        <v>124</v>
      </c>
      <c r="C13" s="364">
        <v>211</v>
      </c>
      <c r="D13" s="44">
        <f t="shared" si="0"/>
        <v>0.70161290322580649</v>
      </c>
    </row>
    <row r="14" spans="1:4" s="59" customFormat="1" ht="36" customHeight="1">
      <c r="A14" s="357" t="s">
        <v>1601</v>
      </c>
      <c r="B14" s="358"/>
      <c r="C14" s="363"/>
      <c r="D14" s="44"/>
    </row>
    <row r="15" spans="1:4" ht="36" customHeight="1">
      <c r="A15" s="360" t="s">
        <v>1451</v>
      </c>
      <c r="B15" s="361"/>
      <c r="C15" s="364"/>
      <c r="D15" s="44"/>
    </row>
    <row r="16" spans="1:4" ht="36" customHeight="1">
      <c r="A16" s="357" t="s">
        <v>1602</v>
      </c>
      <c r="B16" s="358">
        <v>2480</v>
      </c>
      <c r="C16" s="363">
        <v>2706</v>
      </c>
      <c r="D16" s="44">
        <f t="shared" si="0"/>
        <v>9.1129032258064513E-2</v>
      </c>
    </row>
    <row r="17" spans="1:4" ht="36" customHeight="1">
      <c r="A17" s="360" t="s">
        <v>1451</v>
      </c>
      <c r="B17" s="361">
        <v>2476</v>
      </c>
      <c r="C17" s="364">
        <v>2701</v>
      </c>
      <c r="D17" s="44">
        <f t="shared" si="0"/>
        <v>9.0872374798061387E-2</v>
      </c>
    </row>
    <row r="18" spans="1:4" ht="36" customHeight="1">
      <c r="A18" s="357" t="s">
        <v>1603</v>
      </c>
      <c r="B18" s="358">
        <v>6694</v>
      </c>
      <c r="C18" s="363">
        <v>9744</v>
      </c>
      <c r="D18" s="44">
        <f t="shared" si="0"/>
        <v>0.45563190917239321</v>
      </c>
    </row>
    <row r="19" spans="1:4" ht="36" customHeight="1">
      <c r="A19" s="360" t="s">
        <v>1451</v>
      </c>
      <c r="B19" s="361">
        <v>6694</v>
      </c>
      <c r="C19" s="365">
        <v>8470</v>
      </c>
      <c r="D19" s="44">
        <f t="shared" si="0"/>
        <v>0.26531221989841647</v>
      </c>
    </row>
    <row r="20" spans="1:4" ht="36" customHeight="1">
      <c r="A20" s="366" t="s">
        <v>1456</v>
      </c>
      <c r="B20" s="358">
        <f t="shared" ref="B20:C20" si="1">B4+B6+B8+B10+B12+B14+B16+B18</f>
        <v>31738</v>
      </c>
      <c r="C20" s="367">
        <f t="shared" si="1"/>
        <v>35190</v>
      </c>
      <c r="D20" s="44">
        <f t="shared" si="0"/>
        <v>0.10876551767597202</v>
      </c>
    </row>
    <row r="21" spans="1:4" ht="36" customHeight="1">
      <c r="A21" s="360" t="s">
        <v>1457</v>
      </c>
      <c r="B21" s="361">
        <f>B5+B7+B9+B11+B13+B15+B17+B19</f>
        <v>30767</v>
      </c>
      <c r="C21" s="361">
        <f>C5+C7+C9+C11+C13+C15+C17+C19</f>
        <v>33670</v>
      </c>
      <c r="D21" s="44">
        <f t="shared" si="0"/>
        <v>9.43543406897E-2</v>
      </c>
    </row>
    <row r="22" spans="1:4" ht="36" customHeight="1">
      <c r="A22" s="357" t="s">
        <v>1460</v>
      </c>
      <c r="B22" s="358"/>
      <c r="C22" s="345"/>
      <c r="D22" s="44"/>
    </row>
    <row r="23" spans="1:4" ht="36" customHeight="1">
      <c r="A23" s="357" t="s">
        <v>1458</v>
      </c>
      <c r="B23" s="358">
        <v>20960</v>
      </c>
      <c r="C23" s="345">
        <v>19148</v>
      </c>
      <c r="D23" s="44">
        <f t="shared" si="0"/>
        <v>-8.6450381679389315E-2</v>
      </c>
    </row>
    <row r="24" spans="1:4" ht="36" customHeight="1">
      <c r="A24" s="366" t="s">
        <v>1459</v>
      </c>
      <c r="B24" s="358">
        <v>52698</v>
      </c>
      <c r="C24" s="345">
        <v>54338</v>
      </c>
      <c r="D24" s="44">
        <f t="shared" si="0"/>
        <v>3.1120725644236975E-2</v>
      </c>
    </row>
  </sheetData>
  <autoFilter ref="A3:D24"/>
  <mergeCells count="1">
    <mergeCell ref="A1:D1"/>
  </mergeCells>
  <phoneticPr fontId="64" type="noConversion"/>
  <conditionalFormatting sqref="D4:D24">
    <cfRule type="cellIs" dxfId="16" priority="1" stopIfTrue="1" operator="lessThanOrEqual">
      <formula>-1</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22.xml><?xml version="1.0" encoding="utf-8"?>
<worksheet xmlns="http://schemas.openxmlformats.org/spreadsheetml/2006/main" xmlns:r="http://schemas.openxmlformats.org/officeDocument/2006/relationships">
  <sheetPr>
    <tabColor rgb="FF00B0F0"/>
  </sheetPr>
  <dimension ref="A1:D42"/>
  <sheetViews>
    <sheetView showZeros="0" view="pageBreakPreview" zoomScaleSheetLayoutView="100" workbookViewId="0">
      <pane ySplit="3" topLeftCell="A40" activePane="bottomLeft" state="frozen"/>
      <selection pane="bottomLeft" activeCell="C40" sqref="C40"/>
    </sheetView>
  </sheetViews>
  <sheetFormatPr defaultColWidth="9" defaultRowHeight="14.25"/>
  <cols>
    <col min="1" max="1" width="50.75" style="49" customWidth="1"/>
    <col min="2" max="4" width="21.625" style="49" customWidth="1"/>
    <col min="5" max="16384" width="9" style="49"/>
  </cols>
  <sheetData>
    <row r="1" spans="1:4" ht="45" customHeight="1">
      <c r="A1" s="419" t="s">
        <v>2398</v>
      </c>
      <c r="B1" s="419"/>
      <c r="C1" s="419"/>
      <c r="D1" s="419"/>
    </row>
    <row r="2" spans="1:4" ht="20.100000000000001" customHeight="1">
      <c r="A2" s="50"/>
      <c r="B2" s="51"/>
      <c r="C2" s="52"/>
      <c r="D2" s="53" t="s">
        <v>0</v>
      </c>
    </row>
    <row r="3" spans="1:4" ht="45" customHeight="1">
      <c r="A3" s="54" t="s">
        <v>1431</v>
      </c>
      <c r="B3" s="55" t="s">
        <v>1432</v>
      </c>
      <c r="C3" s="56" t="s">
        <v>3</v>
      </c>
      <c r="D3" s="56" t="s">
        <v>1433</v>
      </c>
    </row>
    <row r="4" spans="1:4" ht="36" customHeight="1">
      <c r="A4" s="340" t="s">
        <v>1434</v>
      </c>
      <c r="B4" s="341">
        <v>3575</v>
      </c>
      <c r="C4" s="342">
        <v>3412</v>
      </c>
      <c r="D4" s="44">
        <f>(C4-B4)/B4</f>
        <v>-4.5594405594405592E-2</v>
      </c>
    </row>
    <row r="5" spans="1:4" ht="36" customHeight="1">
      <c r="A5" s="343" t="s">
        <v>1435</v>
      </c>
      <c r="B5" s="253">
        <v>3305</v>
      </c>
      <c r="C5" s="344">
        <v>3244</v>
      </c>
      <c r="D5" s="44">
        <f t="shared" ref="D5:D42" si="0">(C5-B5)/B5</f>
        <v>-1.8456883509833585E-2</v>
      </c>
    </row>
    <row r="6" spans="1:4" ht="36" customHeight="1">
      <c r="A6" s="343" t="s">
        <v>1436</v>
      </c>
      <c r="B6" s="253">
        <v>24</v>
      </c>
      <c r="C6" s="344">
        <v>18</v>
      </c>
      <c r="D6" s="44">
        <f t="shared" si="0"/>
        <v>-0.25</v>
      </c>
    </row>
    <row r="7" spans="1:4" s="48" customFormat="1" ht="36" customHeight="1">
      <c r="A7" s="343" t="s">
        <v>1437</v>
      </c>
      <c r="B7" s="253">
        <v>58</v>
      </c>
      <c r="C7" s="344"/>
      <c r="D7" s="44">
        <f t="shared" si="0"/>
        <v>-1</v>
      </c>
    </row>
    <row r="8" spans="1:4" s="48" customFormat="1" ht="36" customHeight="1">
      <c r="A8" s="340" t="s">
        <v>1438</v>
      </c>
      <c r="B8" s="341">
        <v>14041</v>
      </c>
      <c r="C8" s="345">
        <v>12809</v>
      </c>
      <c r="D8" s="44">
        <f t="shared" si="0"/>
        <v>-8.7743038245139238E-2</v>
      </c>
    </row>
    <row r="9" spans="1:4" s="48" customFormat="1" ht="36" customHeight="1">
      <c r="A9" s="343" t="s">
        <v>1435</v>
      </c>
      <c r="B9" s="253">
        <v>12401</v>
      </c>
      <c r="C9" s="344">
        <v>11828</v>
      </c>
      <c r="D9" s="44">
        <f t="shared" si="0"/>
        <v>-4.6205951132973148E-2</v>
      </c>
    </row>
    <row r="10" spans="1:4" s="48" customFormat="1" ht="36" customHeight="1">
      <c r="A10" s="343" t="s">
        <v>1436</v>
      </c>
      <c r="B10" s="253">
        <v>72</v>
      </c>
      <c r="C10" s="344">
        <v>63</v>
      </c>
      <c r="D10" s="44">
        <f t="shared" si="0"/>
        <v>-0.125</v>
      </c>
    </row>
    <row r="11" spans="1:4" s="48" customFormat="1" ht="36" customHeight="1">
      <c r="A11" s="343" t="s">
        <v>1437</v>
      </c>
      <c r="B11" s="253">
        <v>708</v>
      </c>
      <c r="C11" s="344">
        <v>708</v>
      </c>
      <c r="D11" s="44">
        <f t="shared" si="0"/>
        <v>0</v>
      </c>
    </row>
    <row r="12" spans="1:4" s="48" customFormat="1" ht="36" customHeight="1">
      <c r="A12" s="340" t="s">
        <v>1439</v>
      </c>
      <c r="B12" s="346">
        <v>451</v>
      </c>
      <c r="C12" s="347">
        <v>525</v>
      </c>
      <c r="D12" s="44">
        <f t="shared" si="0"/>
        <v>0.16407982261640799</v>
      </c>
    </row>
    <row r="13" spans="1:4" ht="36" customHeight="1">
      <c r="A13" s="343" t="s">
        <v>1435</v>
      </c>
      <c r="B13" s="253">
        <v>450</v>
      </c>
      <c r="C13" s="344">
        <v>465</v>
      </c>
      <c r="D13" s="44">
        <f t="shared" si="0"/>
        <v>3.3333333333333333E-2</v>
      </c>
    </row>
    <row r="14" spans="1:4" ht="36" customHeight="1">
      <c r="A14" s="343" t="s">
        <v>1436</v>
      </c>
      <c r="B14" s="253">
        <v>1</v>
      </c>
      <c r="C14" s="344">
        <v>1</v>
      </c>
      <c r="D14" s="44">
        <f t="shared" si="0"/>
        <v>0</v>
      </c>
    </row>
    <row r="15" spans="1:4" ht="36" customHeight="1">
      <c r="A15" s="343" t="s">
        <v>1437</v>
      </c>
      <c r="B15" s="348"/>
      <c r="C15" s="349"/>
      <c r="D15" s="44"/>
    </row>
    <row r="16" spans="1:4" ht="36" customHeight="1">
      <c r="A16" s="340" t="s">
        <v>1440</v>
      </c>
      <c r="B16" s="346">
        <v>6456</v>
      </c>
      <c r="C16" s="347">
        <v>10827</v>
      </c>
      <c r="D16" s="44">
        <f t="shared" si="0"/>
        <v>0.67704460966542745</v>
      </c>
    </row>
    <row r="17" spans="1:4" ht="36" customHeight="1">
      <c r="A17" s="343" t="s">
        <v>1435</v>
      </c>
      <c r="B17" s="253">
        <v>6423</v>
      </c>
      <c r="C17" s="344">
        <v>6794</v>
      </c>
      <c r="D17" s="44">
        <f t="shared" si="0"/>
        <v>5.7761170792464581E-2</v>
      </c>
    </row>
    <row r="18" spans="1:4" ht="36" customHeight="1">
      <c r="A18" s="343" t="s">
        <v>1436</v>
      </c>
      <c r="B18" s="253">
        <v>30</v>
      </c>
      <c r="C18" s="344">
        <v>21</v>
      </c>
      <c r="D18" s="44">
        <f t="shared" si="0"/>
        <v>-0.3</v>
      </c>
    </row>
    <row r="19" spans="1:4" ht="36" customHeight="1">
      <c r="A19" s="343" t="s">
        <v>1437</v>
      </c>
      <c r="B19" s="253"/>
      <c r="C19" s="344"/>
      <c r="D19" s="44"/>
    </row>
    <row r="20" spans="1:4" ht="36" customHeight="1">
      <c r="A20" s="340" t="s">
        <v>1441</v>
      </c>
      <c r="B20" s="346">
        <v>184</v>
      </c>
      <c r="C20" s="347">
        <v>351</v>
      </c>
      <c r="D20" s="44">
        <f t="shared" si="0"/>
        <v>0.90760869565217395</v>
      </c>
    </row>
    <row r="21" spans="1:4" ht="36" customHeight="1">
      <c r="A21" s="343" t="s">
        <v>1435</v>
      </c>
      <c r="B21" s="350">
        <v>183</v>
      </c>
      <c r="C21" s="351">
        <v>102</v>
      </c>
      <c r="D21" s="44">
        <f t="shared" si="0"/>
        <v>-0.44262295081967212</v>
      </c>
    </row>
    <row r="22" spans="1:4" ht="36" customHeight="1">
      <c r="A22" s="343" t="s">
        <v>1436</v>
      </c>
      <c r="B22" s="350">
        <v>1</v>
      </c>
      <c r="C22" s="351"/>
      <c r="D22" s="44">
        <f t="shared" si="0"/>
        <v>-1</v>
      </c>
    </row>
    <row r="23" spans="1:4" ht="36" customHeight="1">
      <c r="A23" s="343" t="s">
        <v>1437</v>
      </c>
      <c r="B23" s="350"/>
      <c r="C23" s="351"/>
      <c r="D23" s="44"/>
    </row>
    <row r="24" spans="1:4" ht="36" customHeight="1">
      <c r="A24" s="340" t="s">
        <v>1598</v>
      </c>
      <c r="B24" s="346"/>
      <c r="C24" s="347"/>
      <c r="D24" s="44"/>
    </row>
    <row r="25" spans="1:4" ht="36" customHeight="1">
      <c r="A25" s="343" t="s">
        <v>1435</v>
      </c>
      <c r="B25" s="253"/>
      <c r="C25" s="344"/>
      <c r="D25" s="44"/>
    </row>
    <row r="26" spans="1:4" ht="36" customHeight="1">
      <c r="A26" s="343" t="s">
        <v>1436</v>
      </c>
      <c r="B26" s="253"/>
      <c r="C26" s="344"/>
      <c r="D26" s="44"/>
    </row>
    <row r="27" spans="1:4" ht="36" customHeight="1">
      <c r="A27" s="343" t="s">
        <v>1437</v>
      </c>
      <c r="B27" s="348"/>
      <c r="C27" s="349"/>
      <c r="D27" s="44"/>
    </row>
    <row r="28" spans="1:4" ht="36" customHeight="1">
      <c r="A28" s="340" t="s">
        <v>1599</v>
      </c>
      <c r="B28" s="346">
        <v>3767</v>
      </c>
      <c r="C28" s="347">
        <v>4082</v>
      </c>
      <c r="D28" s="44">
        <f t="shared" si="0"/>
        <v>8.362091850278737E-2</v>
      </c>
    </row>
    <row r="29" spans="1:4" ht="36" customHeight="1">
      <c r="A29" s="343" t="s">
        <v>1435</v>
      </c>
      <c r="B29" s="253">
        <v>1143</v>
      </c>
      <c r="C29" s="344">
        <v>1058</v>
      </c>
      <c r="D29" s="44">
        <f t="shared" si="0"/>
        <v>-7.4365704286964124E-2</v>
      </c>
    </row>
    <row r="30" spans="1:4" ht="36" customHeight="1">
      <c r="A30" s="343" t="s">
        <v>1436</v>
      </c>
      <c r="B30" s="253">
        <v>50</v>
      </c>
      <c r="C30" s="344">
        <v>55</v>
      </c>
      <c r="D30" s="44">
        <f t="shared" si="0"/>
        <v>0.1</v>
      </c>
    </row>
    <row r="31" spans="1:4" ht="36" customHeight="1">
      <c r="A31" s="343" t="s">
        <v>1437</v>
      </c>
      <c r="B31" s="253">
        <v>2323</v>
      </c>
      <c r="C31" s="344">
        <v>2745</v>
      </c>
      <c r="D31" s="44">
        <f t="shared" si="0"/>
        <v>0.1816616444253121</v>
      </c>
    </row>
    <row r="32" spans="1:4" ht="36" customHeight="1">
      <c r="A32" s="340" t="s">
        <v>1600</v>
      </c>
      <c r="B32" s="346">
        <v>12915</v>
      </c>
      <c r="C32" s="347">
        <v>21507</v>
      </c>
      <c r="D32" s="44">
        <f t="shared" si="0"/>
        <v>0.66527293844367019</v>
      </c>
    </row>
    <row r="33" spans="1:4" ht="36" customHeight="1">
      <c r="A33" s="343" t="s">
        <v>1435</v>
      </c>
      <c r="B33" s="352">
        <v>5015</v>
      </c>
      <c r="C33" s="353">
        <v>3962</v>
      </c>
      <c r="D33" s="44">
        <f t="shared" si="0"/>
        <v>-0.20997008973080758</v>
      </c>
    </row>
    <row r="34" spans="1:4" ht="36" customHeight="1">
      <c r="A34" s="343" t="s">
        <v>1436</v>
      </c>
      <c r="B34" s="352">
        <v>15</v>
      </c>
      <c r="C34" s="353">
        <v>17</v>
      </c>
      <c r="D34" s="44">
        <f t="shared" si="0"/>
        <v>0.13333333333333333</v>
      </c>
    </row>
    <row r="35" spans="1:4" ht="36" customHeight="1">
      <c r="A35" s="343" t="s">
        <v>1437</v>
      </c>
      <c r="B35" s="352">
        <v>7884</v>
      </c>
      <c r="C35" s="353">
        <v>7783</v>
      </c>
      <c r="D35" s="44">
        <f t="shared" si="0"/>
        <v>-1.2810755961440892E-2</v>
      </c>
    </row>
    <row r="36" spans="1:4" ht="36" customHeight="1">
      <c r="A36" s="354" t="s">
        <v>1442</v>
      </c>
      <c r="B36" s="346">
        <f>B4+B8+B12+B16+B20++B24+B28+B32</f>
        <v>41389</v>
      </c>
      <c r="C36" s="355">
        <f>C4+C8+C12+C16+C20++C24+C28+C32</f>
        <v>53513</v>
      </c>
      <c r="D36" s="44">
        <f t="shared" si="0"/>
        <v>0.29292807267631499</v>
      </c>
    </row>
    <row r="37" spans="1:4" ht="36" customHeight="1">
      <c r="A37" s="343" t="s">
        <v>1443</v>
      </c>
      <c r="B37" s="352">
        <f t="shared" ref="B37:C39" si="1">B5+B9+B13+B17+B21++B25+B29+B33</f>
        <v>28920</v>
      </c>
      <c r="C37" s="356">
        <f t="shared" si="1"/>
        <v>27453</v>
      </c>
      <c r="D37" s="44">
        <f t="shared" si="0"/>
        <v>-5.0726141078838174E-2</v>
      </c>
    </row>
    <row r="38" spans="1:4" ht="36" customHeight="1">
      <c r="A38" s="343" t="s">
        <v>1444</v>
      </c>
      <c r="B38" s="352">
        <f t="shared" si="1"/>
        <v>193</v>
      </c>
      <c r="C38" s="356">
        <f t="shared" si="1"/>
        <v>175</v>
      </c>
      <c r="D38" s="44">
        <f t="shared" si="0"/>
        <v>-9.3264248704663211E-2</v>
      </c>
    </row>
    <row r="39" spans="1:4" ht="36" customHeight="1">
      <c r="A39" s="343" t="s">
        <v>1445</v>
      </c>
      <c r="B39" s="352">
        <f t="shared" si="1"/>
        <v>10973</v>
      </c>
      <c r="C39" s="356">
        <f t="shared" si="1"/>
        <v>11236</v>
      </c>
      <c r="D39" s="44">
        <f t="shared" si="0"/>
        <v>2.3967921261277683E-2</v>
      </c>
    </row>
    <row r="40" spans="1:4" ht="36" customHeight="1">
      <c r="A40" s="340" t="s">
        <v>1446</v>
      </c>
      <c r="B40" s="346">
        <v>11209</v>
      </c>
      <c r="C40" s="347"/>
      <c r="D40" s="44">
        <f t="shared" si="0"/>
        <v>-1</v>
      </c>
    </row>
    <row r="41" spans="1:4" ht="36" customHeight="1">
      <c r="A41" s="340" t="s">
        <v>1447</v>
      </c>
      <c r="B41" s="346"/>
      <c r="C41" s="347"/>
      <c r="D41" s="44"/>
    </row>
    <row r="42" spans="1:4" ht="36" customHeight="1">
      <c r="A42" s="354" t="s">
        <v>1448</v>
      </c>
      <c r="B42" s="346">
        <v>52598</v>
      </c>
      <c r="C42" s="347">
        <v>53513</v>
      </c>
      <c r="D42" s="44">
        <f t="shared" si="0"/>
        <v>1.7396098710977605E-2</v>
      </c>
    </row>
  </sheetData>
  <autoFilter ref="A3:D42"/>
  <mergeCells count="1">
    <mergeCell ref="A1:D1"/>
  </mergeCells>
  <phoneticPr fontId="64" type="noConversion"/>
  <conditionalFormatting sqref="D4:D31 D36:D42 B25:C27 B29:C31 B36:C36 B21:C23 B5:C7 B9:C11 B13:C15 B17:C19 B37:B39 C37">
    <cfRule type="cellIs" dxfId="15" priority="8" stopIfTrue="1" operator="lessThanOrEqual">
      <formula>-1</formula>
    </cfRule>
  </conditionalFormatting>
  <conditionalFormatting sqref="B33:C35">
    <cfRule type="cellIs" dxfId="14" priority="7" stopIfTrue="1" operator="lessThanOrEqual">
      <formula>-1</formula>
    </cfRule>
  </conditionalFormatting>
  <conditionalFormatting sqref="D4:D42">
    <cfRule type="cellIs" dxfId="13" priority="6" stopIfTrue="1" operator="lessThanOrEqual">
      <formula>-1</formula>
    </cfRule>
  </conditionalFormatting>
  <conditionalFormatting sqref="C5:C13 C16:C42">
    <cfRule type="cellIs" dxfId="12" priority="5" stopIfTrue="1" operator="lessThan">
      <formula>0</formula>
    </cfRule>
  </conditionalFormatting>
  <conditionalFormatting sqref="D4:D31 D36:D42 B25:C27 B29:C31 B36:C36 B21:C23 B5:C7 B9:C11 B13:C15 B17:C19 B37:B39 C37">
    <cfRule type="cellIs" dxfId="11" priority="4" stopIfTrue="1" operator="lessThanOrEqual">
      <formula>-1</formula>
    </cfRule>
  </conditionalFormatting>
  <conditionalFormatting sqref="B33:C35">
    <cfRule type="cellIs" dxfId="10" priority="3" stopIfTrue="1" operator="lessThanOrEqual">
      <formula>-1</formula>
    </cfRule>
  </conditionalFormatting>
  <conditionalFormatting sqref="D4:D42">
    <cfRule type="cellIs" dxfId="9" priority="2" stopIfTrue="1" operator="lessThanOrEqual">
      <formula>-1</formula>
    </cfRule>
  </conditionalFormatting>
  <conditionalFormatting sqref="C5:C13 C16:C42">
    <cfRule type="cellIs" dxfId="8" priority="1" stopIfTrue="1" operator="lessThan">
      <formula>0</formula>
    </cfRule>
  </conditionalFormatting>
  <printOptions horizontalCentered="1"/>
  <pageMargins left="0.393055555555555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23.xml><?xml version="1.0" encoding="utf-8"?>
<worksheet xmlns="http://schemas.openxmlformats.org/spreadsheetml/2006/main" xmlns:r="http://schemas.openxmlformats.org/officeDocument/2006/relationships">
  <sheetPr>
    <tabColor rgb="FF00B0F0"/>
  </sheetPr>
  <dimension ref="A1:D24"/>
  <sheetViews>
    <sheetView showZeros="0" view="pageBreakPreview" zoomScaleSheetLayoutView="100" workbookViewId="0">
      <selection activeCell="B4" sqref="B4:D24"/>
    </sheetView>
  </sheetViews>
  <sheetFormatPr defaultColWidth="9" defaultRowHeight="14.25"/>
  <cols>
    <col min="1" max="1" width="50.75" style="35" customWidth="1"/>
    <col min="2" max="3" width="21.625" style="36" customWidth="1"/>
    <col min="4" max="4" width="21.625" style="35" customWidth="1"/>
    <col min="5" max="245" width="9" style="35"/>
    <col min="246" max="246" width="41.625" style="35" customWidth="1"/>
    <col min="247" max="248" width="14.5" style="35" customWidth="1"/>
    <col min="249" max="249" width="13.875" style="35" customWidth="1"/>
    <col min="250" max="252" width="9" style="35"/>
    <col min="253" max="254" width="10.5" style="35" customWidth="1"/>
    <col min="255" max="501" width="9" style="35"/>
    <col min="502" max="502" width="41.625" style="35" customWidth="1"/>
    <col min="503" max="504" width="14.5" style="35" customWidth="1"/>
    <col min="505" max="505" width="13.875" style="35" customWidth="1"/>
    <col min="506" max="508" width="9" style="35"/>
    <col min="509" max="510" width="10.5" style="35" customWidth="1"/>
    <col min="511" max="757" width="9" style="35"/>
    <col min="758" max="758" width="41.625" style="35" customWidth="1"/>
    <col min="759" max="760" width="14.5" style="35" customWidth="1"/>
    <col min="761" max="761" width="13.875" style="35" customWidth="1"/>
    <col min="762" max="764" width="9" style="35"/>
    <col min="765" max="766" width="10.5" style="35" customWidth="1"/>
    <col min="767" max="1013" width="9" style="35"/>
    <col min="1014" max="1014" width="41.625" style="35" customWidth="1"/>
    <col min="1015" max="1016" width="14.5" style="35" customWidth="1"/>
    <col min="1017" max="1017" width="13.875" style="35" customWidth="1"/>
    <col min="1018" max="1020" width="9" style="35"/>
    <col min="1021" max="1022" width="10.5" style="35" customWidth="1"/>
    <col min="1023" max="1269" width="9" style="35"/>
    <col min="1270" max="1270" width="41.625" style="35" customWidth="1"/>
    <col min="1271" max="1272" width="14.5" style="35" customWidth="1"/>
    <col min="1273" max="1273" width="13.875" style="35" customWidth="1"/>
    <col min="1274" max="1276" width="9" style="35"/>
    <col min="1277" max="1278" width="10.5" style="35" customWidth="1"/>
    <col min="1279" max="1525" width="9" style="35"/>
    <col min="1526" max="1526" width="41.625" style="35" customWidth="1"/>
    <col min="1527" max="1528" width="14.5" style="35" customWidth="1"/>
    <col min="1529" max="1529" width="13.875" style="35" customWidth="1"/>
    <col min="1530" max="1532" width="9" style="35"/>
    <col min="1533" max="1534" width="10.5" style="35" customWidth="1"/>
    <col min="1535" max="1781" width="9" style="35"/>
    <col min="1782" max="1782" width="41.625" style="35" customWidth="1"/>
    <col min="1783" max="1784" width="14.5" style="35" customWidth="1"/>
    <col min="1785" max="1785" width="13.875" style="35" customWidth="1"/>
    <col min="1786" max="1788" width="9" style="35"/>
    <col min="1789" max="1790" width="10.5" style="35" customWidth="1"/>
    <col min="1791" max="2037" width="9" style="35"/>
    <col min="2038" max="2038" width="41.625" style="35" customWidth="1"/>
    <col min="2039" max="2040" width="14.5" style="35" customWidth="1"/>
    <col min="2041" max="2041" width="13.875" style="35" customWidth="1"/>
    <col min="2042" max="2044" width="9" style="35"/>
    <col min="2045" max="2046" width="10.5" style="35" customWidth="1"/>
    <col min="2047" max="2293" width="9" style="35"/>
    <col min="2294" max="2294" width="41.625" style="35" customWidth="1"/>
    <col min="2295" max="2296" width="14.5" style="35" customWidth="1"/>
    <col min="2297" max="2297" width="13.875" style="35" customWidth="1"/>
    <col min="2298" max="2300" width="9" style="35"/>
    <col min="2301" max="2302" width="10.5" style="35" customWidth="1"/>
    <col min="2303" max="2549" width="9" style="35"/>
    <col min="2550" max="2550" width="41.625" style="35" customWidth="1"/>
    <col min="2551" max="2552" width="14.5" style="35" customWidth="1"/>
    <col min="2553" max="2553" width="13.875" style="35" customWidth="1"/>
    <col min="2554" max="2556" width="9" style="35"/>
    <col min="2557" max="2558" width="10.5" style="35" customWidth="1"/>
    <col min="2559" max="2805" width="9" style="35"/>
    <col min="2806" max="2806" width="41.625" style="35" customWidth="1"/>
    <col min="2807" max="2808" width="14.5" style="35" customWidth="1"/>
    <col min="2809" max="2809" width="13.875" style="35" customWidth="1"/>
    <col min="2810" max="2812" width="9" style="35"/>
    <col min="2813" max="2814" width="10.5" style="35" customWidth="1"/>
    <col min="2815" max="3061" width="9" style="35"/>
    <col min="3062" max="3062" width="41.625" style="35" customWidth="1"/>
    <col min="3063" max="3064" width="14.5" style="35" customWidth="1"/>
    <col min="3065" max="3065" width="13.875" style="35" customWidth="1"/>
    <col min="3066" max="3068" width="9" style="35"/>
    <col min="3069" max="3070" width="10.5" style="35" customWidth="1"/>
    <col min="3071" max="3317" width="9" style="35"/>
    <col min="3318" max="3318" width="41.625" style="35" customWidth="1"/>
    <col min="3319" max="3320" width="14.5" style="35" customWidth="1"/>
    <col min="3321" max="3321" width="13.875" style="35" customWidth="1"/>
    <col min="3322" max="3324" width="9" style="35"/>
    <col min="3325" max="3326" width="10.5" style="35" customWidth="1"/>
    <col min="3327" max="3573" width="9" style="35"/>
    <col min="3574" max="3574" width="41.625" style="35" customWidth="1"/>
    <col min="3575" max="3576" width="14.5" style="35" customWidth="1"/>
    <col min="3577" max="3577" width="13.875" style="35" customWidth="1"/>
    <col min="3578" max="3580" width="9" style="35"/>
    <col min="3581" max="3582" width="10.5" style="35" customWidth="1"/>
    <col min="3583" max="3829" width="9" style="35"/>
    <col min="3830" max="3830" width="41.625" style="35" customWidth="1"/>
    <col min="3831" max="3832" width="14.5" style="35" customWidth="1"/>
    <col min="3833" max="3833" width="13.875" style="35" customWidth="1"/>
    <col min="3834" max="3836" width="9" style="35"/>
    <col min="3837" max="3838" width="10.5" style="35" customWidth="1"/>
    <col min="3839" max="4085" width="9" style="35"/>
    <col min="4086" max="4086" width="41.625" style="35" customWidth="1"/>
    <col min="4087" max="4088" width="14.5" style="35" customWidth="1"/>
    <col min="4089" max="4089" width="13.875" style="35" customWidth="1"/>
    <col min="4090" max="4092" width="9" style="35"/>
    <col min="4093" max="4094" width="10.5" style="35" customWidth="1"/>
    <col min="4095" max="4341" width="9" style="35"/>
    <col min="4342" max="4342" width="41.625" style="35" customWidth="1"/>
    <col min="4343" max="4344" width="14.5" style="35" customWidth="1"/>
    <col min="4345" max="4345" width="13.875" style="35" customWidth="1"/>
    <col min="4346" max="4348" width="9" style="35"/>
    <col min="4349" max="4350" width="10.5" style="35" customWidth="1"/>
    <col min="4351" max="4597" width="9" style="35"/>
    <col min="4598" max="4598" width="41.625" style="35" customWidth="1"/>
    <col min="4599" max="4600" width="14.5" style="35" customWidth="1"/>
    <col min="4601" max="4601" width="13.875" style="35" customWidth="1"/>
    <col min="4602" max="4604" width="9" style="35"/>
    <col min="4605" max="4606" width="10.5" style="35" customWidth="1"/>
    <col min="4607" max="4853" width="9" style="35"/>
    <col min="4854" max="4854" width="41.625" style="35" customWidth="1"/>
    <col min="4855" max="4856" width="14.5" style="35" customWidth="1"/>
    <col min="4857" max="4857" width="13.875" style="35" customWidth="1"/>
    <col min="4858" max="4860" width="9" style="35"/>
    <col min="4861" max="4862" width="10.5" style="35" customWidth="1"/>
    <col min="4863" max="5109" width="9" style="35"/>
    <col min="5110" max="5110" width="41.625" style="35" customWidth="1"/>
    <col min="5111" max="5112" width="14.5" style="35" customWidth="1"/>
    <col min="5113" max="5113" width="13.875" style="35" customWidth="1"/>
    <col min="5114" max="5116" width="9" style="35"/>
    <col min="5117" max="5118" width="10.5" style="35" customWidth="1"/>
    <col min="5119" max="5365" width="9" style="35"/>
    <col min="5366" max="5366" width="41.625" style="35" customWidth="1"/>
    <col min="5367" max="5368" width="14.5" style="35" customWidth="1"/>
    <col min="5369" max="5369" width="13.875" style="35" customWidth="1"/>
    <col min="5370" max="5372" width="9" style="35"/>
    <col min="5373" max="5374" width="10.5" style="35" customWidth="1"/>
    <col min="5375" max="5621" width="9" style="35"/>
    <col min="5622" max="5622" width="41.625" style="35" customWidth="1"/>
    <col min="5623" max="5624" width="14.5" style="35" customWidth="1"/>
    <col min="5625" max="5625" width="13.875" style="35" customWidth="1"/>
    <col min="5626" max="5628" width="9" style="35"/>
    <col min="5629" max="5630" width="10.5" style="35" customWidth="1"/>
    <col min="5631" max="5877" width="9" style="35"/>
    <col min="5878" max="5878" width="41.625" style="35" customWidth="1"/>
    <col min="5879" max="5880" width="14.5" style="35" customWidth="1"/>
    <col min="5881" max="5881" width="13.875" style="35" customWidth="1"/>
    <col min="5882" max="5884" width="9" style="35"/>
    <col min="5885" max="5886" width="10.5" style="35" customWidth="1"/>
    <col min="5887" max="6133" width="9" style="35"/>
    <col min="6134" max="6134" width="41.625" style="35" customWidth="1"/>
    <col min="6135" max="6136" width="14.5" style="35" customWidth="1"/>
    <col min="6137" max="6137" width="13.875" style="35" customWidth="1"/>
    <col min="6138" max="6140" width="9" style="35"/>
    <col min="6141" max="6142" width="10.5" style="35" customWidth="1"/>
    <col min="6143" max="6389" width="9" style="35"/>
    <col min="6390" max="6390" width="41.625" style="35" customWidth="1"/>
    <col min="6391" max="6392" width="14.5" style="35" customWidth="1"/>
    <col min="6393" max="6393" width="13.875" style="35" customWidth="1"/>
    <col min="6394" max="6396" width="9" style="35"/>
    <col min="6397" max="6398" width="10.5" style="35" customWidth="1"/>
    <col min="6399" max="6645" width="9" style="35"/>
    <col min="6646" max="6646" width="41.625" style="35" customWidth="1"/>
    <col min="6647" max="6648" width="14.5" style="35" customWidth="1"/>
    <col min="6649" max="6649" width="13.875" style="35" customWidth="1"/>
    <col min="6650" max="6652" width="9" style="35"/>
    <col min="6653" max="6654" width="10.5" style="35" customWidth="1"/>
    <col min="6655" max="6901" width="9" style="35"/>
    <col min="6902" max="6902" width="41.625" style="35" customWidth="1"/>
    <col min="6903" max="6904" width="14.5" style="35" customWidth="1"/>
    <col min="6905" max="6905" width="13.875" style="35" customWidth="1"/>
    <col min="6906" max="6908" width="9" style="35"/>
    <col min="6909" max="6910" width="10.5" style="35" customWidth="1"/>
    <col min="6911" max="7157" width="9" style="35"/>
    <col min="7158" max="7158" width="41.625" style="35" customWidth="1"/>
    <col min="7159" max="7160" width="14.5" style="35" customWidth="1"/>
    <col min="7161" max="7161" width="13.875" style="35" customWidth="1"/>
    <col min="7162" max="7164" width="9" style="35"/>
    <col min="7165" max="7166" width="10.5" style="35" customWidth="1"/>
    <col min="7167" max="7413" width="9" style="35"/>
    <col min="7414" max="7414" width="41.625" style="35" customWidth="1"/>
    <col min="7415" max="7416" width="14.5" style="35" customWidth="1"/>
    <col min="7417" max="7417" width="13.875" style="35" customWidth="1"/>
    <col min="7418" max="7420" width="9" style="35"/>
    <col min="7421" max="7422" width="10.5" style="35" customWidth="1"/>
    <col min="7423" max="7669" width="9" style="35"/>
    <col min="7670" max="7670" width="41.625" style="35" customWidth="1"/>
    <col min="7671" max="7672" width="14.5" style="35" customWidth="1"/>
    <col min="7673" max="7673" width="13.875" style="35" customWidth="1"/>
    <col min="7674" max="7676" width="9" style="35"/>
    <col min="7677" max="7678" width="10.5" style="35" customWidth="1"/>
    <col min="7679" max="7925" width="9" style="35"/>
    <col min="7926" max="7926" width="41.625" style="35" customWidth="1"/>
    <col min="7927" max="7928" width="14.5" style="35" customWidth="1"/>
    <col min="7929" max="7929" width="13.875" style="35" customWidth="1"/>
    <col min="7930" max="7932" width="9" style="35"/>
    <col min="7933" max="7934" width="10.5" style="35" customWidth="1"/>
    <col min="7935" max="8181" width="9" style="35"/>
    <col min="8182" max="8182" width="41.625" style="35" customWidth="1"/>
    <col min="8183" max="8184" width="14.5" style="35" customWidth="1"/>
    <col min="8185" max="8185" width="13.875" style="35" customWidth="1"/>
    <col min="8186" max="8188" width="9" style="35"/>
    <col min="8189" max="8190" width="10.5" style="35" customWidth="1"/>
    <col min="8191" max="8437" width="9" style="35"/>
    <col min="8438" max="8438" width="41.625" style="35" customWidth="1"/>
    <col min="8439" max="8440" width="14.5" style="35" customWidth="1"/>
    <col min="8441" max="8441" width="13.875" style="35" customWidth="1"/>
    <col min="8442" max="8444" width="9" style="35"/>
    <col min="8445" max="8446" width="10.5" style="35" customWidth="1"/>
    <col min="8447" max="8693" width="9" style="35"/>
    <col min="8694" max="8694" width="41.625" style="35" customWidth="1"/>
    <col min="8695" max="8696" width="14.5" style="35" customWidth="1"/>
    <col min="8697" max="8697" width="13.875" style="35" customWidth="1"/>
    <col min="8698" max="8700" width="9" style="35"/>
    <col min="8701" max="8702" width="10.5" style="35" customWidth="1"/>
    <col min="8703" max="8949" width="9" style="35"/>
    <col min="8950" max="8950" width="41.625" style="35" customWidth="1"/>
    <col min="8951" max="8952" width="14.5" style="35" customWidth="1"/>
    <col min="8953" max="8953" width="13.875" style="35" customWidth="1"/>
    <col min="8954" max="8956" width="9" style="35"/>
    <col min="8957" max="8958" width="10.5" style="35" customWidth="1"/>
    <col min="8959" max="9205" width="9" style="35"/>
    <col min="9206" max="9206" width="41.625" style="35" customWidth="1"/>
    <col min="9207" max="9208" width="14.5" style="35" customWidth="1"/>
    <col min="9209" max="9209" width="13.875" style="35" customWidth="1"/>
    <col min="9210" max="9212" width="9" style="35"/>
    <col min="9213" max="9214" width="10.5" style="35" customWidth="1"/>
    <col min="9215" max="9461" width="9" style="35"/>
    <col min="9462" max="9462" width="41.625" style="35" customWidth="1"/>
    <col min="9463" max="9464" width="14.5" style="35" customWidth="1"/>
    <col min="9465" max="9465" width="13.875" style="35" customWidth="1"/>
    <col min="9466" max="9468" width="9" style="35"/>
    <col min="9469" max="9470" width="10.5" style="35" customWidth="1"/>
    <col min="9471" max="9717" width="9" style="35"/>
    <col min="9718" max="9718" width="41.625" style="35" customWidth="1"/>
    <col min="9719" max="9720" width="14.5" style="35" customWidth="1"/>
    <col min="9721" max="9721" width="13.875" style="35" customWidth="1"/>
    <col min="9722" max="9724" width="9" style="35"/>
    <col min="9725" max="9726" width="10.5" style="35" customWidth="1"/>
    <col min="9727" max="9973" width="9" style="35"/>
    <col min="9974" max="9974" width="41.625" style="35" customWidth="1"/>
    <col min="9975" max="9976" width="14.5" style="35" customWidth="1"/>
    <col min="9977" max="9977" width="13.875" style="35" customWidth="1"/>
    <col min="9978" max="9980" width="9" style="35"/>
    <col min="9981" max="9982" width="10.5" style="35" customWidth="1"/>
    <col min="9983" max="10229" width="9" style="35"/>
    <col min="10230" max="10230" width="41.625" style="35" customWidth="1"/>
    <col min="10231" max="10232" width="14.5" style="35" customWidth="1"/>
    <col min="10233" max="10233" width="13.875" style="35" customWidth="1"/>
    <col min="10234" max="10236" width="9" style="35"/>
    <col min="10237" max="10238" width="10.5" style="35" customWidth="1"/>
    <col min="10239" max="10485" width="9" style="35"/>
    <col min="10486" max="10486" width="41.625" style="35" customWidth="1"/>
    <col min="10487" max="10488" width="14.5" style="35" customWidth="1"/>
    <col min="10489" max="10489" width="13.875" style="35" customWidth="1"/>
    <col min="10490" max="10492" width="9" style="35"/>
    <col min="10493" max="10494" width="10.5" style="35" customWidth="1"/>
    <col min="10495" max="10741" width="9" style="35"/>
    <col min="10742" max="10742" width="41.625" style="35" customWidth="1"/>
    <col min="10743" max="10744" width="14.5" style="35" customWidth="1"/>
    <col min="10745" max="10745" width="13.875" style="35" customWidth="1"/>
    <col min="10746" max="10748" width="9" style="35"/>
    <col min="10749" max="10750" width="10.5" style="35" customWidth="1"/>
    <col min="10751" max="10997" width="9" style="35"/>
    <col min="10998" max="10998" width="41.625" style="35" customWidth="1"/>
    <col min="10999" max="11000" width="14.5" style="35" customWidth="1"/>
    <col min="11001" max="11001" width="13.875" style="35" customWidth="1"/>
    <col min="11002" max="11004" width="9" style="35"/>
    <col min="11005" max="11006" width="10.5" style="35" customWidth="1"/>
    <col min="11007" max="11253" width="9" style="35"/>
    <col min="11254" max="11254" width="41.625" style="35" customWidth="1"/>
    <col min="11255" max="11256" width="14.5" style="35" customWidth="1"/>
    <col min="11257" max="11257" width="13.875" style="35" customWidth="1"/>
    <col min="11258" max="11260" width="9" style="35"/>
    <col min="11261" max="11262" width="10.5" style="35" customWidth="1"/>
    <col min="11263" max="11509" width="9" style="35"/>
    <col min="11510" max="11510" width="41.625" style="35" customWidth="1"/>
    <col min="11511" max="11512" width="14.5" style="35" customWidth="1"/>
    <col min="11513" max="11513" width="13.875" style="35" customWidth="1"/>
    <col min="11514" max="11516" width="9" style="35"/>
    <col min="11517" max="11518" width="10.5" style="35" customWidth="1"/>
    <col min="11519" max="11765" width="9" style="35"/>
    <col min="11766" max="11766" width="41.625" style="35" customWidth="1"/>
    <col min="11767" max="11768" width="14.5" style="35" customWidth="1"/>
    <col min="11769" max="11769" width="13.875" style="35" customWidth="1"/>
    <col min="11770" max="11772" width="9" style="35"/>
    <col min="11773" max="11774" width="10.5" style="35" customWidth="1"/>
    <col min="11775" max="12021" width="9" style="35"/>
    <col min="12022" max="12022" width="41.625" style="35" customWidth="1"/>
    <col min="12023" max="12024" width="14.5" style="35" customWidth="1"/>
    <col min="12025" max="12025" width="13.875" style="35" customWidth="1"/>
    <col min="12026" max="12028" width="9" style="35"/>
    <col min="12029" max="12030" width="10.5" style="35" customWidth="1"/>
    <col min="12031" max="12277" width="9" style="35"/>
    <col min="12278" max="12278" width="41.625" style="35" customWidth="1"/>
    <col min="12279" max="12280" width="14.5" style="35" customWidth="1"/>
    <col min="12281" max="12281" width="13.875" style="35" customWidth="1"/>
    <col min="12282" max="12284" width="9" style="35"/>
    <col min="12285" max="12286" width="10.5" style="35" customWidth="1"/>
    <col min="12287" max="12533" width="9" style="35"/>
    <col min="12534" max="12534" width="41.625" style="35" customWidth="1"/>
    <col min="12535" max="12536" width="14.5" style="35" customWidth="1"/>
    <col min="12537" max="12537" width="13.875" style="35" customWidth="1"/>
    <col min="12538" max="12540" width="9" style="35"/>
    <col min="12541" max="12542" width="10.5" style="35" customWidth="1"/>
    <col min="12543" max="12789" width="9" style="35"/>
    <col min="12790" max="12790" width="41.625" style="35" customWidth="1"/>
    <col min="12791" max="12792" width="14.5" style="35" customWidth="1"/>
    <col min="12793" max="12793" width="13.875" style="35" customWidth="1"/>
    <col min="12794" max="12796" width="9" style="35"/>
    <col min="12797" max="12798" width="10.5" style="35" customWidth="1"/>
    <col min="12799" max="13045" width="9" style="35"/>
    <col min="13046" max="13046" width="41.625" style="35" customWidth="1"/>
    <col min="13047" max="13048" width="14.5" style="35" customWidth="1"/>
    <col min="13049" max="13049" width="13.875" style="35" customWidth="1"/>
    <col min="13050" max="13052" width="9" style="35"/>
    <col min="13053" max="13054" width="10.5" style="35" customWidth="1"/>
    <col min="13055" max="13301" width="9" style="35"/>
    <col min="13302" max="13302" width="41.625" style="35" customWidth="1"/>
    <col min="13303" max="13304" width="14.5" style="35" customWidth="1"/>
    <col min="13305" max="13305" width="13.875" style="35" customWidth="1"/>
    <col min="13306" max="13308" width="9" style="35"/>
    <col min="13309" max="13310" width="10.5" style="35" customWidth="1"/>
    <col min="13311" max="13557" width="9" style="35"/>
    <col min="13558" max="13558" width="41.625" style="35" customWidth="1"/>
    <col min="13559" max="13560" width="14.5" style="35" customWidth="1"/>
    <col min="13561" max="13561" width="13.875" style="35" customWidth="1"/>
    <col min="13562" max="13564" width="9" style="35"/>
    <col min="13565" max="13566" width="10.5" style="35" customWidth="1"/>
    <col min="13567" max="13813" width="9" style="35"/>
    <col min="13814" max="13814" width="41.625" style="35" customWidth="1"/>
    <col min="13815" max="13816" width="14.5" style="35" customWidth="1"/>
    <col min="13817" max="13817" width="13.875" style="35" customWidth="1"/>
    <col min="13818" max="13820" width="9" style="35"/>
    <col min="13821" max="13822" width="10.5" style="35" customWidth="1"/>
    <col min="13823" max="14069" width="9" style="35"/>
    <col min="14070" max="14070" width="41.625" style="35" customWidth="1"/>
    <col min="14071" max="14072" width="14.5" style="35" customWidth="1"/>
    <col min="14073" max="14073" width="13.875" style="35" customWidth="1"/>
    <col min="14074" max="14076" width="9" style="35"/>
    <col min="14077" max="14078" width="10.5" style="35" customWidth="1"/>
    <col min="14079" max="14325" width="9" style="35"/>
    <col min="14326" max="14326" width="41.625" style="35" customWidth="1"/>
    <col min="14327" max="14328" width="14.5" style="35" customWidth="1"/>
    <col min="14329" max="14329" width="13.875" style="35" customWidth="1"/>
    <col min="14330" max="14332" width="9" style="35"/>
    <col min="14333" max="14334" width="10.5" style="35" customWidth="1"/>
    <col min="14335" max="14581" width="9" style="35"/>
    <col min="14582" max="14582" width="41.625" style="35" customWidth="1"/>
    <col min="14583" max="14584" width="14.5" style="35" customWidth="1"/>
    <col min="14585" max="14585" width="13.875" style="35" customWidth="1"/>
    <col min="14586" max="14588" width="9" style="35"/>
    <col min="14589" max="14590" width="10.5" style="35" customWidth="1"/>
    <col min="14591" max="14837" width="9" style="35"/>
    <col min="14838" max="14838" width="41.625" style="35" customWidth="1"/>
    <col min="14839" max="14840" width="14.5" style="35" customWidth="1"/>
    <col min="14841" max="14841" width="13.875" style="35" customWidth="1"/>
    <col min="14842" max="14844" width="9" style="35"/>
    <col min="14845" max="14846" width="10.5" style="35" customWidth="1"/>
    <col min="14847" max="15093" width="9" style="35"/>
    <col min="15094" max="15094" width="41.625" style="35" customWidth="1"/>
    <col min="15095" max="15096" width="14.5" style="35" customWidth="1"/>
    <col min="15097" max="15097" width="13.875" style="35" customWidth="1"/>
    <col min="15098" max="15100" width="9" style="35"/>
    <col min="15101" max="15102" width="10.5" style="35" customWidth="1"/>
    <col min="15103" max="15349" width="9" style="35"/>
    <col min="15350" max="15350" width="41.625" style="35" customWidth="1"/>
    <col min="15351" max="15352" width="14.5" style="35" customWidth="1"/>
    <col min="15353" max="15353" width="13.875" style="35" customWidth="1"/>
    <col min="15354" max="15356" width="9" style="35"/>
    <col min="15357" max="15358" width="10.5" style="35" customWidth="1"/>
    <col min="15359" max="15605" width="9" style="35"/>
    <col min="15606" max="15606" width="41.625" style="35" customWidth="1"/>
    <col min="15607" max="15608" width="14.5" style="35" customWidth="1"/>
    <col min="15609" max="15609" width="13.875" style="35" customWidth="1"/>
    <col min="15610" max="15612" width="9" style="35"/>
    <col min="15613" max="15614" width="10.5" style="35" customWidth="1"/>
    <col min="15615" max="15861" width="9" style="35"/>
    <col min="15862" max="15862" width="41.625" style="35" customWidth="1"/>
    <col min="15863" max="15864" width="14.5" style="35" customWidth="1"/>
    <col min="15865" max="15865" width="13.875" style="35" customWidth="1"/>
    <col min="15866" max="15868" width="9" style="35"/>
    <col min="15869" max="15870" width="10.5" style="35" customWidth="1"/>
    <col min="15871" max="16117" width="9" style="35"/>
    <col min="16118" max="16118" width="41.625" style="35" customWidth="1"/>
    <col min="16119" max="16120" width="14.5" style="35" customWidth="1"/>
    <col min="16121" max="16121" width="13.875" style="35" customWidth="1"/>
    <col min="16122" max="16124" width="9" style="35"/>
    <col min="16125" max="16126" width="10.5" style="35" customWidth="1"/>
    <col min="16127" max="16384" width="9" style="35"/>
  </cols>
  <sheetData>
    <row r="1" spans="1:4" ht="45" customHeight="1">
      <c r="A1" s="420" t="s">
        <v>1605</v>
      </c>
      <c r="B1" s="421"/>
      <c r="C1" s="421"/>
      <c r="D1" s="420"/>
    </row>
    <row r="2" spans="1:4" ht="20.100000000000001" customHeight="1">
      <c r="A2" s="37"/>
      <c r="B2" s="38"/>
      <c r="C2" s="39"/>
      <c r="D2" s="40" t="s">
        <v>1362</v>
      </c>
    </row>
    <row r="3" spans="1:4" ht="45" customHeight="1">
      <c r="A3" s="41" t="s">
        <v>1066</v>
      </c>
      <c r="B3" s="42" t="s">
        <v>1432</v>
      </c>
      <c r="C3" s="43" t="s">
        <v>3</v>
      </c>
      <c r="D3" s="43" t="s">
        <v>1433</v>
      </c>
    </row>
    <row r="4" spans="1:4" ht="36" customHeight="1">
      <c r="A4" s="357" t="s">
        <v>1450</v>
      </c>
      <c r="B4" s="358">
        <v>3575</v>
      </c>
      <c r="C4" s="359">
        <v>3361</v>
      </c>
      <c r="D4" s="44">
        <f>(C4-B4)/B4</f>
        <v>-5.9860139860139862E-2</v>
      </c>
    </row>
    <row r="5" spans="1:4" ht="36" customHeight="1">
      <c r="A5" s="360" t="s">
        <v>1451</v>
      </c>
      <c r="B5" s="361">
        <v>2928</v>
      </c>
      <c r="C5" s="362">
        <v>3261</v>
      </c>
      <c r="D5" s="44">
        <f t="shared" ref="D5:D24" si="0">(C5-B5)/B5</f>
        <v>0.11372950819672131</v>
      </c>
    </row>
    <row r="6" spans="1:4" ht="36" customHeight="1">
      <c r="A6" s="357" t="s">
        <v>1452</v>
      </c>
      <c r="B6" s="358">
        <v>14755</v>
      </c>
      <c r="C6" s="359">
        <v>15061</v>
      </c>
      <c r="D6" s="44">
        <f t="shared" si="0"/>
        <v>2.0738732633005762E-2</v>
      </c>
    </row>
    <row r="7" spans="1:4" ht="36" customHeight="1">
      <c r="A7" s="360" t="s">
        <v>1451</v>
      </c>
      <c r="B7" s="361">
        <v>14493</v>
      </c>
      <c r="C7" s="362">
        <v>15001</v>
      </c>
      <c r="D7" s="44">
        <f t="shared" si="0"/>
        <v>3.5051404126129858E-2</v>
      </c>
    </row>
    <row r="8" spans="1:4" ht="36" customHeight="1">
      <c r="A8" s="357" t="s">
        <v>1453</v>
      </c>
      <c r="B8" s="358">
        <v>49</v>
      </c>
      <c r="C8" s="359">
        <v>59</v>
      </c>
      <c r="D8" s="44">
        <f t="shared" si="0"/>
        <v>0.20408163265306123</v>
      </c>
    </row>
    <row r="9" spans="1:4" ht="36" customHeight="1">
      <c r="A9" s="360" t="s">
        <v>1451</v>
      </c>
      <c r="B9" s="361">
        <v>16</v>
      </c>
      <c r="C9" s="362">
        <v>21</v>
      </c>
      <c r="D9" s="44">
        <f t="shared" si="0"/>
        <v>0.3125</v>
      </c>
    </row>
    <row r="10" spans="1:4" ht="36" customHeight="1">
      <c r="A10" s="357" t="s">
        <v>1454</v>
      </c>
      <c r="B10" s="358">
        <v>4042</v>
      </c>
      <c r="C10" s="359">
        <v>4009</v>
      </c>
      <c r="D10" s="44">
        <f t="shared" si="0"/>
        <v>-8.1642751113310246E-3</v>
      </c>
    </row>
    <row r="11" spans="1:4" ht="36" customHeight="1">
      <c r="A11" s="360" t="s">
        <v>1451</v>
      </c>
      <c r="B11" s="361">
        <v>4036</v>
      </c>
      <c r="C11" s="362">
        <v>4005</v>
      </c>
      <c r="D11" s="44">
        <f t="shared" si="0"/>
        <v>-7.680872150644202E-3</v>
      </c>
    </row>
    <row r="12" spans="1:4" ht="36" customHeight="1">
      <c r="A12" s="357" t="s">
        <v>1455</v>
      </c>
      <c r="B12" s="358">
        <v>143</v>
      </c>
      <c r="C12" s="363">
        <v>250</v>
      </c>
      <c r="D12" s="44">
        <f t="shared" si="0"/>
        <v>0.74825174825174823</v>
      </c>
    </row>
    <row r="13" spans="1:4" ht="36" customHeight="1">
      <c r="A13" s="360" t="s">
        <v>1451</v>
      </c>
      <c r="B13" s="361">
        <v>124</v>
      </c>
      <c r="C13" s="364">
        <v>211</v>
      </c>
      <c r="D13" s="44">
        <f t="shared" si="0"/>
        <v>0.70161290322580649</v>
      </c>
    </row>
    <row r="14" spans="1:4" ht="36" customHeight="1">
      <c r="A14" s="357" t="s">
        <v>1601</v>
      </c>
      <c r="B14" s="358"/>
      <c r="C14" s="363"/>
      <c r="D14" s="44"/>
    </row>
    <row r="15" spans="1:4" ht="36" customHeight="1">
      <c r="A15" s="360" t="s">
        <v>1451</v>
      </c>
      <c r="B15" s="361"/>
      <c r="C15" s="364"/>
      <c r="D15" s="44"/>
    </row>
    <row r="16" spans="1:4" ht="36" customHeight="1">
      <c r="A16" s="357" t="s">
        <v>1602</v>
      </c>
      <c r="B16" s="358">
        <v>2480</v>
      </c>
      <c r="C16" s="363">
        <v>2706</v>
      </c>
      <c r="D16" s="44">
        <f t="shared" si="0"/>
        <v>9.1129032258064513E-2</v>
      </c>
    </row>
    <row r="17" spans="1:4" ht="36" customHeight="1">
      <c r="A17" s="360" t="s">
        <v>1451</v>
      </c>
      <c r="B17" s="361">
        <v>2476</v>
      </c>
      <c r="C17" s="364">
        <v>2701</v>
      </c>
      <c r="D17" s="44">
        <f t="shared" si="0"/>
        <v>9.0872374798061387E-2</v>
      </c>
    </row>
    <row r="18" spans="1:4" ht="36" customHeight="1">
      <c r="A18" s="357" t="s">
        <v>1603</v>
      </c>
      <c r="B18" s="358">
        <v>6694</v>
      </c>
      <c r="C18" s="363">
        <v>9744</v>
      </c>
      <c r="D18" s="44">
        <f t="shared" si="0"/>
        <v>0.45563190917239321</v>
      </c>
    </row>
    <row r="19" spans="1:4" ht="36" customHeight="1">
      <c r="A19" s="360" t="s">
        <v>1451</v>
      </c>
      <c r="B19" s="361">
        <v>6694</v>
      </c>
      <c r="C19" s="365">
        <v>8470</v>
      </c>
      <c r="D19" s="44">
        <f t="shared" si="0"/>
        <v>0.26531221989841647</v>
      </c>
    </row>
    <row r="20" spans="1:4" ht="36" customHeight="1">
      <c r="A20" s="366" t="s">
        <v>1456</v>
      </c>
      <c r="B20" s="358">
        <f t="shared" ref="B20:C20" si="1">B4+B6+B8+B10+B12+B14+B16+B18</f>
        <v>31738</v>
      </c>
      <c r="C20" s="367">
        <f t="shared" si="1"/>
        <v>35190</v>
      </c>
      <c r="D20" s="44">
        <f t="shared" si="0"/>
        <v>0.10876551767597202</v>
      </c>
    </row>
    <row r="21" spans="1:4" ht="36" customHeight="1">
      <c r="A21" s="360" t="s">
        <v>1457</v>
      </c>
      <c r="B21" s="361">
        <f>B5+B7+B9+B11+B13+B15+B17+B19</f>
        <v>30767</v>
      </c>
      <c r="C21" s="361">
        <f>C5+C7+C9+C11+C13+C15+C17+C19</f>
        <v>33670</v>
      </c>
      <c r="D21" s="44">
        <f t="shared" si="0"/>
        <v>9.43543406897E-2</v>
      </c>
    </row>
    <row r="22" spans="1:4" ht="36" customHeight="1">
      <c r="A22" s="357" t="s">
        <v>1460</v>
      </c>
      <c r="B22" s="358"/>
      <c r="C22" s="345"/>
      <c r="D22" s="44"/>
    </row>
    <row r="23" spans="1:4" ht="36" customHeight="1">
      <c r="A23" s="357" t="s">
        <v>1458</v>
      </c>
      <c r="B23" s="358">
        <v>20960</v>
      </c>
      <c r="C23" s="345">
        <v>19148</v>
      </c>
      <c r="D23" s="44">
        <f t="shared" si="0"/>
        <v>-8.6450381679389315E-2</v>
      </c>
    </row>
    <row r="24" spans="1:4" ht="36" customHeight="1">
      <c r="A24" s="366" t="s">
        <v>1459</v>
      </c>
      <c r="B24" s="358">
        <v>52698</v>
      </c>
      <c r="C24" s="345">
        <v>54338</v>
      </c>
      <c r="D24" s="44">
        <f t="shared" si="0"/>
        <v>3.1120725644236975E-2</v>
      </c>
    </row>
  </sheetData>
  <autoFilter ref="A3:D24"/>
  <mergeCells count="1">
    <mergeCell ref="A1:D1"/>
  </mergeCells>
  <phoneticPr fontId="64" type="noConversion"/>
  <conditionalFormatting sqref="D16:D17">
    <cfRule type="cellIs" dxfId="7" priority="6" stopIfTrue="1" operator="lessThan">
      <formula>0</formula>
    </cfRule>
  </conditionalFormatting>
  <conditionalFormatting sqref="E16:E17">
    <cfRule type="cellIs" dxfId="6" priority="10" stopIfTrue="1" operator="lessThan">
      <formula>0</formula>
    </cfRule>
  </conditionalFormatting>
  <conditionalFormatting sqref="D4:D7 D10:D13 D16:D17 D20:D25">
    <cfRule type="cellIs" dxfId="5" priority="5" stopIfTrue="1" operator="lessThanOrEqual">
      <formula>-1</formula>
    </cfRule>
  </conditionalFormatting>
  <conditionalFormatting sqref="D4:D24">
    <cfRule type="cellIs" dxfId="4" priority="2" stopIfTrue="1" operator="lessThanOrEqual">
      <formula>-1</formula>
    </cfRule>
  </conditionalFormatting>
  <conditionalFormatting sqref="D4:D24">
    <cfRule type="cellIs" dxfId="3" priority="1" stopIfTrue="1" operator="lessThanOrEqual">
      <formula>-1</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24.xml><?xml version="1.0" encoding="utf-8"?>
<worksheet xmlns="http://schemas.openxmlformats.org/spreadsheetml/2006/main" xmlns:r="http://schemas.openxmlformats.org/officeDocument/2006/relationships">
  <sheetPr>
    <tabColor rgb="FF00B0F0"/>
    <pageSetUpPr fitToPage="1"/>
  </sheetPr>
  <dimension ref="A1:G35"/>
  <sheetViews>
    <sheetView workbookViewId="0">
      <selection activeCell="D19" sqref="D19"/>
    </sheetView>
  </sheetViews>
  <sheetFormatPr defaultColWidth="10" defaultRowHeight="13.5"/>
  <cols>
    <col min="1" max="1" width="24.625" style="22" customWidth="1"/>
    <col min="2" max="7" width="9.875" style="22" customWidth="1"/>
    <col min="8" max="8" width="9.75" style="22" customWidth="1"/>
    <col min="9" max="16384" width="10" style="22"/>
  </cols>
  <sheetData>
    <row r="1" spans="1:7" ht="30" customHeight="1">
      <c r="A1" s="30"/>
    </row>
    <row r="2" spans="1:7" ht="28.7" customHeight="1">
      <c r="A2" s="424" t="s">
        <v>1606</v>
      </c>
      <c r="B2" s="424"/>
      <c r="C2" s="424"/>
      <c r="D2" s="424"/>
      <c r="E2" s="424"/>
      <c r="F2" s="424"/>
      <c r="G2" s="424"/>
    </row>
    <row r="3" spans="1:7" ht="23.1" customHeight="1">
      <c r="A3" s="31"/>
      <c r="B3" s="31"/>
      <c r="F3" s="426" t="s">
        <v>1461</v>
      </c>
      <c r="G3" s="426"/>
    </row>
    <row r="4" spans="1:7" ht="33" customHeight="1">
      <c r="A4" s="423" t="s">
        <v>1462</v>
      </c>
      <c r="B4" s="423" t="s">
        <v>1463</v>
      </c>
      <c r="C4" s="423"/>
      <c r="D4" s="423"/>
      <c r="E4" s="423" t="s">
        <v>1464</v>
      </c>
      <c r="F4" s="423"/>
      <c r="G4" s="423"/>
    </row>
    <row r="5" spans="1:7" ht="20.100000000000001" customHeight="1">
      <c r="A5" s="423"/>
      <c r="B5" s="33"/>
      <c r="C5" s="24" t="s">
        <v>1465</v>
      </c>
      <c r="D5" s="24" t="s">
        <v>1466</v>
      </c>
      <c r="E5" s="33"/>
      <c r="F5" s="24" t="s">
        <v>1465</v>
      </c>
      <c r="G5" s="24" t="s">
        <v>1466</v>
      </c>
    </row>
    <row r="6" spans="1:7" ht="20.100000000000001" customHeight="1">
      <c r="A6" s="24" t="s">
        <v>1467</v>
      </c>
      <c r="B6" s="24" t="s">
        <v>1468</v>
      </c>
      <c r="C6" s="24" t="s">
        <v>1469</v>
      </c>
      <c r="D6" s="24" t="s">
        <v>1470</v>
      </c>
      <c r="E6" s="24" t="s">
        <v>1471</v>
      </c>
      <c r="F6" s="24" t="s">
        <v>1472</v>
      </c>
      <c r="G6" s="24" t="s">
        <v>1473</v>
      </c>
    </row>
    <row r="7" spans="1:7" ht="19.899999999999999" customHeight="1">
      <c r="A7" s="29" t="s">
        <v>1607</v>
      </c>
      <c r="B7" s="368">
        <v>13.907</v>
      </c>
      <c r="C7" s="369">
        <v>12.606999999999999</v>
      </c>
      <c r="D7" s="370">
        <v>1.3</v>
      </c>
      <c r="E7" s="368">
        <v>10.818372935399999</v>
      </c>
      <c r="F7" s="368">
        <v>10.3483729354</v>
      </c>
      <c r="G7" s="369">
        <v>0.47</v>
      </c>
    </row>
    <row r="8" spans="1:7" ht="19.899999999999999" customHeight="1">
      <c r="A8" s="25"/>
      <c r="B8" s="33"/>
      <c r="C8" s="33"/>
      <c r="D8" s="33"/>
      <c r="E8" s="33"/>
      <c r="F8" s="33"/>
      <c r="G8" s="33"/>
    </row>
    <row r="9" spans="1:7" ht="19.899999999999999" customHeight="1">
      <c r="A9" s="25"/>
      <c r="B9" s="33"/>
      <c r="C9" s="33"/>
      <c r="D9" s="33"/>
      <c r="E9" s="33"/>
      <c r="F9" s="33"/>
      <c r="G9" s="33"/>
    </row>
    <row r="10" spans="1:7" ht="19.899999999999999" customHeight="1">
      <c r="A10" s="25"/>
      <c r="B10" s="33"/>
      <c r="C10" s="33"/>
      <c r="D10" s="33"/>
      <c r="E10" s="33"/>
      <c r="F10" s="33"/>
      <c r="G10" s="33"/>
    </row>
    <row r="11" spans="1:7" ht="19.899999999999999" customHeight="1">
      <c r="A11" s="25" t="s">
        <v>1068</v>
      </c>
      <c r="B11" s="33"/>
      <c r="C11" s="33"/>
      <c r="D11" s="33"/>
      <c r="E11" s="33"/>
      <c r="F11" s="33"/>
      <c r="G11" s="33"/>
    </row>
    <row r="12" spans="1:7" ht="15.95" customHeight="1">
      <c r="A12" s="422" t="s">
        <v>1474</v>
      </c>
      <c r="B12" s="422"/>
      <c r="C12" s="422"/>
      <c r="D12" s="422"/>
      <c r="E12" s="422"/>
      <c r="F12" s="422"/>
      <c r="G12" s="422"/>
    </row>
    <row r="13" spans="1:7" ht="18" customHeight="1">
      <c r="A13" s="422" t="s">
        <v>1475</v>
      </c>
      <c r="B13" s="422"/>
      <c r="C13" s="422"/>
      <c r="D13" s="422"/>
      <c r="E13" s="422"/>
      <c r="F13" s="422"/>
      <c r="G13" s="422"/>
    </row>
    <row r="14" spans="1:7" ht="18" customHeight="1">
      <c r="A14" s="30"/>
      <c r="B14" s="30"/>
      <c r="C14" s="30"/>
      <c r="D14" s="30"/>
      <c r="E14" s="30"/>
      <c r="F14" s="30"/>
      <c r="G14" s="30"/>
    </row>
    <row r="15" spans="1:7" ht="18" customHeight="1">
      <c r="A15" s="30"/>
      <c r="B15" s="30"/>
      <c r="C15" s="30"/>
      <c r="D15" s="30"/>
      <c r="E15" s="30"/>
      <c r="F15" s="30"/>
      <c r="G15" s="30"/>
    </row>
    <row r="16" spans="1:7" ht="18" customHeight="1">
      <c r="A16" s="30"/>
      <c r="B16" s="30"/>
      <c r="C16" s="30"/>
      <c r="D16" s="30"/>
      <c r="E16" s="30"/>
      <c r="F16" s="30"/>
      <c r="G16" s="30"/>
    </row>
    <row r="17" spans="1:7" ht="18" customHeight="1">
      <c r="A17" s="30"/>
      <c r="B17" s="30"/>
      <c r="C17" s="30"/>
      <c r="D17" s="30"/>
      <c r="E17" s="30"/>
      <c r="F17" s="30"/>
      <c r="G17" s="30"/>
    </row>
    <row r="18" spans="1:7" ht="18" customHeight="1">
      <c r="A18" s="30"/>
      <c r="B18" s="30"/>
      <c r="C18" s="30"/>
      <c r="D18" s="30"/>
      <c r="E18" s="30"/>
      <c r="F18" s="30"/>
      <c r="G18" s="30"/>
    </row>
    <row r="19" spans="1:7" ht="18" customHeight="1">
      <c r="A19" s="30"/>
      <c r="B19" s="30"/>
      <c r="C19" s="30"/>
      <c r="D19" s="30"/>
      <c r="E19" s="30"/>
      <c r="F19" s="30"/>
      <c r="G19" s="30"/>
    </row>
    <row r="20" spans="1:7" ht="18" customHeight="1">
      <c r="A20" s="30"/>
      <c r="B20" s="30"/>
      <c r="C20" s="30"/>
      <c r="D20" s="30"/>
      <c r="E20" s="30"/>
      <c r="F20" s="30"/>
      <c r="G20" s="30"/>
    </row>
    <row r="21" spans="1:7" ht="18" customHeight="1">
      <c r="A21" s="31"/>
      <c r="B21" s="31"/>
      <c r="C21" s="31"/>
      <c r="D21" s="31"/>
      <c r="E21" s="31"/>
      <c r="F21" s="31"/>
      <c r="G21" s="31"/>
    </row>
    <row r="22" spans="1:7" ht="33" customHeight="1">
      <c r="A22" s="424" t="s">
        <v>1476</v>
      </c>
      <c r="B22" s="424"/>
      <c r="C22" s="424"/>
      <c r="D22" s="424"/>
      <c r="E22" s="424"/>
      <c r="F22" s="424"/>
      <c r="G22" s="424"/>
    </row>
    <row r="23" spans="1:7" ht="28.7" customHeight="1">
      <c r="A23" s="425" t="s">
        <v>1477</v>
      </c>
      <c r="B23" s="425"/>
      <c r="C23" s="425"/>
      <c r="D23" s="425"/>
      <c r="E23" s="425"/>
      <c r="F23" s="425"/>
      <c r="G23" s="425"/>
    </row>
    <row r="24" spans="1:7" ht="15.95" customHeight="1">
      <c r="A24" s="31"/>
      <c r="B24" s="31"/>
      <c r="F24" s="426" t="s">
        <v>1461</v>
      </c>
      <c r="G24" s="426"/>
    </row>
    <row r="25" spans="1:7" ht="21" customHeight="1">
      <c r="A25" s="423" t="s">
        <v>1462</v>
      </c>
      <c r="B25" s="423" t="s">
        <v>1463</v>
      </c>
      <c r="C25" s="423"/>
      <c r="D25" s="423"/>
      <c r="E25" s="423" t="s">
        <v>1464</v>
      </c>
      <c r="F25" s="423"/>
      <c r="G25" s="423"/>
    </row>
    <row r="26" spans="1:7" ht="33" customHeight="1">
      <c r="A26" s="423"/>
      <c r="B26" s="33"/>
      <c r="C26" s="24" t="s">
        <v>1465</v>
      </c>
      <c r="D26" s="24" t="s">
        <v>1466</v>
      </c>
      <c r="E26" s="33"/>
      <c r="F26" s="24" t="s">
        <v>1465</v>
      </c>
      <c r="G26" s="24" t="s">
        <v>1466</v>
      </c>
    </row>
    <row r="27" spans="1:7" ht="21.95" customHeight="1">
      <c r="A27" s="24" t="s">
        <v>1467</v>
      </c>
      <c r="B27" s="24" t="s">
        <v>1468</v>
      </c>
      <c r="C27" s="24" t="s">
        <v>1469</v>
      </c>
      <c r="D27" s="24" t="s">
        <v>1470</v>
      </c>
      <c r="E27" s="24" t="s">
        <v>1471</v>
      </c>
      <c r="F27" s="24" t="s">
        <v>1472</v>
      </c>
      <c r="G27" s="24" t="s">
        <v>1473</v>
      </c>
    </row>
    <row r="28" spans="1:7" ht="21.95" customHeight="1">
      <c r="A28" s="32" t="s">
        <v>1478</v>
      </c>
      <c r="B28" s="34"/>
      <c r="C28" s="34"/>
      <c r="D28" s="34"/>
      <c r="E28" s="34"/>
      <c r="F28" s="34"/>
      <c r="G28" s="34"/>
    </row>
    <row r="29" spans="1:7" ht="19.899999999999999" customHeight="1">
      <c r="A29" s="32" t="s">
        <v>1479</v>
      </c>
      <c r="B29" s="34"/>
      <c r="C29" s="34"/>
      <c r="D29" s="34"/>
      <c r="E29" s="34"/>
      <c r="F29" s="34"/>
      <c r="G29" s="34"/>
    </row>
    <row r="30" spans="1:7" ht="19.899999999999999" customHeight="1">
      <c r="A30" s="32" t="s">
        <v>1480</v>
      </c>
      <c r="B30" s="34"/>
      <c r="C30" s="34"/>
      <c r="D30" s="34"/>
      <c r="E30" s="34"/>
      <c r="F30" s="34"/>
      <c r="G30" s="34"/>
    </row>
    <row r="31" spans="1:7" ht="19.899999999999999" customHeight="1">
      <c r="A31" s="32" t="s">
        <v>1481</v>
      </c>
      <c r="B31" s="34"/>
      <c r="C31" s="34"/>
      <c r="D31" s="34"/>
      <c r="E31" s="34"/>
      <c r="F31" s="34"/>
      <c r="G31" s="34"/>
    </row>
    <row r="32" spans="1:7" ht="19.899999999999999" customHeight="1">
      <c r="A32" s="25" t="s">
        <v>1068</v>
      </c>
      <c r="B32" s="34"/>
      <c r="C32" s="34"/>
      <c r="D32" s="34"/>
      <c r="E32" s="34"/>
      <c r="F32" s="34"/>
      <c r="G32" s="34"/>
    </row>
    <row r="33" spans="1:7" ht="19.899999999999999" customHeight="1">
      <c r="A33" s="422" t="s">
        <v>1474</v>
      </c>
      <c r="B33" s="422"/>
      <c r="C33" s="422"/>
      <c r="D33" s="422"/>
      <c r="E33" s="422"/>
      <c r="F33" s="422"/>
      <c r="G33" s="422"/>
    </row>
    <row r="34" spans="1:7" ht="18.95" customHeight="1">
      <c r="A34" s="422" t="s">
        <v>1475</v>
      </c>
      <c r="B34" s="422"/>
      <c r="C34" s="422"/>
      <c r="D34" s="422"/>
      <c r="E34" s="422"/>
      <c r="F34" s="422"/>
      <c r="G34" s="422"/>
    </row>
    <row r="35" spans="1:7" ht="18.95" customHeight="1"/>
  </sheetData>
  <mergeCells count="15">
    <mergeCell ref="A2:G2"/>
    <mergeCell ref="F3:G3"/>
    <mergeCell ref="B4:D4"/>
    <mergeCell ref="E4:G4"/>
    <mergeCell ref="A12:G12"/>
    <mergeCell ref="A33:G33"/>
    <mergeCell ref="A34:G34"/>
    <mergeCell ref="A4:A5"/>
    <mergeCell ref="A25:A26"/>
    <mergeCell ref="A13:G13"/>
    <mergeCell ref="A22:G22"/>
    <mergeCell ref="A23:G23"/>
    <mergeCell ref="F24:G24"/>
    <mergeCell ref="B25:D25"/>
    <mergeCell ref="E25:G25"/>
  </mergeCells>
  <phoneticPr fontId="64" type="noConversion"/>
  <printOptions horizontalCentered="1"/>
  <pageMargins left="0.70902777777777803" right="0.70902777777777803" top="0.75" bottom="0.75" header="0.30902777777777801" footer="0.30902777777777801"/>
  <pageSetup paperSize="9" fitToHeight="200" orientation="landscape"/>
</worksheet>
</file>

<file path=xl/worksheets/sheet25.xml><?xml version="1.0" encoding="utf-8"?>
<worksheet xmlns="http://schemas.openxmlformats.org/spreadsheetml/2006/main" xmlns:r="http://schemas.openxmlformats.org/officeDocument/2006/relationships">
  <sheetPr>
    <tabColor rgb="FF00B0F0"/>
    <pageSetUpPr fitToPage="1"/>
  </sheetPr>
  <dimension ref="A1:E16"/>
  <sheetViews>
    <sheetView workbookViewId="0">
      <selection activeCell="E14" sqref="E14"/>
    </sheetView>
  </sheetViews>
  <sheetFormatPr defaultColWidth="10" defaultRowHeight="13.5"/>
  <cols>
    <col min="1" max="1" width="53.125" style="22" customWidth="1"/>
    <col min="2" max="2" width="18.5" style="22" customWidth="1"/>
    <col min="3" max="3" width="16" style="22" customWidth="1"/>
    <col min="4" max="4" width="9.75" style="22" customWidth="1"/>
    <col min="5" max="16384" width="10" style="22"/>
  </cols>
  <sheetData>
    <row r="1" spans="1:5" ht="23.1" customHeight="1"/>
    <row r="2" spans="1:5" ht="14.25" customHeight="1">
      <c r="A2" s="30"/>
    </row>
    <row r="3" spans="1:5" ht="28.7" customHeight="1">
      <c r="A3" s="424" t="s">
        <v>1608</v>
      </c>
      <c r="B3" s="424"/>
      <c r="C3" s="424"/>
    </row>
    <row r="4" spans="1:5" ht="27" customHeight="1">
      <c r="A4" s="31"/>
      <c r="B4" s="31"/>
      <c r="C4" s="27" t="s">
        <v>1461</v>
      </c>
    </row>
    <row r="5" spans="1:5" ht="24" customHeight="1">
      <c r="A5" s="24" t="s">
        <v>1482</v>
      </c>
      <c r="B5" s="24" t="s">
        <v>1428</v>
      </c>
      <c r="C5" s="24" t="s">
        <v>1483</v>
      </c>
    </row>
    <row r="6" spans="1:5" ht="32.1" customHeight="1">
      <c r="A6" s="32" t="s">
        <v>1484</v>
      </c>
      <c r="B6" s="371" t="s">
        <v>1094</v>
      </c>
      <c r="C6" s="371">
        <v>7.2431728022000001</v>
      </c>
    </row>
    <row r="7" spans="1:5" ht="32.1" customHeight="1">
      <c r="A7" s="32" t="s">
        <v>1485</v>
      </c>
      <c r="B7" s="371">
        <v>12.606999999999999</v>
      </c>
      <c r="C7" s="371">
        <v>12.61</v>
      </c>
    </row>
    <row r="8" spans="1:5" ht="32.1" customHeight="1">
      <c r="A8" s="32" t="s">
        <v>1486</v>
      </c>
      <c r="B8" s="371" t="s">
        <v>1094</v>
      </c>
      <c r="C8" s="371">
        <v>4.1820000000000004</v>
      </c>
    </row>
    <row r="9" spans="1:5" ht="32.1" customHeight="1">
      <c r="A9" s="32" t="s">
        <v>1487</v>
      </c>
      <c r="B9" s="371" t="s">
        <v>1613</v>
      </c>
      <c r="C9" s="371">
        <v>0</v>
      </c>
    </row>
    <row r="10" spans="1:5" ht="32.1" customHeight="1">
      <c r="A10" s="32" t="s">
        <v>1488</v>
      </c>
      <c r="B10" s="371"/>
      <c r="C10" s="371">
        <v>4.1820000000000004</v>
      </c>
    </row>
    <row r="11" spans="1:5" ht="32.1" customHeight="1">
      <c r="A11" s="32" t="s">
        <v>1489</v>
      </c>
      <c r="B11" s="371"/>
      <c r="C11" s="371">
        <v>1.0770990761000001</v>
      </c>
    </row>
    <row r="12" spans="1:5" ht="32.1" customHeight="1">
      <c r="A12" s="32" t="s">
        <v>1490</v>
      </c>
      <c r="B12" s="371"/>
      <c r="C12" s="371">
        <v>10.3483729354</v>
      </c>
    </row>
    <row r="13" spans="1:5" ht="32.1" customHeight="1">
      <c r="A13" s="32" t="s">
        <v>1491</v>
      </c>
      <c r="B13" s="371">
        <v>0</v>
      </c>
      <c r="C13" s="371"/>
    </row>
    <row r="14" spans="1:5" ht="32.1" customHeight="1">
      <c r="A14" s="32" t="s">
        <v>1492</v>
      </c>
      <c r="B14" s="371">
        <v>0</v>
      </c>
      <c r="C14" s="371"/>
    </row>
    <row r="15" spans="1:5" ht="56.1" customHeight="1">
      <c r="A15" s="427" t="s">
        <v>1493</v>
      </c>
      <c r="B15" s="427"/>
      <c r="C15" s="427"/>
      <c r="D15" s="31"/>
      <c r="E15" s="31"/>
    </row>
    <row r="16" spans="1:5">
      <c r="A16" s="31"/>
      <c r="B16" s="31"/>
      <c r="C16" s="31"/>
    </row>
  </sheetData>
  <mergeCells count="2">
    <mergeCell ref="A3:C3"/>
    <mergeCell ref="A15:C15"/>
  </mergeCells>
  <phoneticPr fontId="64" type="noConversion"/>
  <printOptions horizontalCentered="1"/>
  <pageMargins left="0.70902777777777803" right="0.70902777777777803" top="0.75" bottom="0.75" header="0.30902777777777801" footer="0.30902777777777801"/>
  <pageSetup paperSize="9" fitToHeight="200" orientation="landscape"/>
</worksheet>
</file>

<file path=xl/worksheets/sheet26.xml><?xml version="1.0" encoding="utf-8"?>
<worksheet xmlns="http://schemas.openxmlformats.org/spreadsheetml/2006/main" xmlns:r="http://schemas.openxmlformats.org/officeDocument/2006/relationships">
  <sheetPr>
    <tabColor rgb="FF00B0F0"/>
    <pageSetUpPr fitToPage="1"/>
  </sheetPr>
  <dimension ref="A1:G16"/>
  <sheetViews>
    <sheetView workbookViewId="0">
      <selection activeCell="E13" sqref="E13"/>
    </sheetView>
  </sheetViews>
  <sheetFormatPr defaultColWidth="10" defaultRowHeight="13.5"/>
  <cols>
    <col min="1" max="1" width="53.125" style="22" customWidth="1"/>
    <col min="2" max="2" width="18.5" style="22" customWidth="1"/>
    <col min="3" max="3" width="16" style="22" customWidth="1"/>
    <col min="4" max="4" width="9.75" style="22" customWidth="1"/>
    <col min="5" max="16384" width="10" style="22"/>
  </cols>
  <sheetData>
    <row r="1" spans="1:7" ht="23.1" customHeight="1"/>
    <row r="2" spans="1:7" ht="14.25" customHeight="1">
      <c r="A2" s="30"/>
    </row>
    <row r="3" spans="1:7" ht="28.7" customHeight="1">
      <c r="A3" s="424" t="s">
        <v>1609</v>
      </c>
      <c r="B3" s="424"/>
      <c r="C3" s="424"/>
    </row>
    <row r="4" spans="1:7" ht="27" customHeight="1">
      <c r="A4" s="31"/>
      <c r="B4" s="31"/>
      <c r="C4" s="27" t="s">
        <v>1461</v>
      </c>
    </row>
    <row r="5" spans="1:7" ht="24" customHeight="1">
      <c r="A5" s="24" t="s">
        <v>1482</v>
      </c>
      <c r="B5" s="24" t="s">
        <v>1428</v>
      </c>
      <c r="C5" s="24" t="s">
        <v>1483</v>
      </c>
    </row>
    <row r="6" spans="1:7" ht="32.1" customHeight="1">
      <c r="A6" s="32" t="s">
        <v>1484</v>
      </c>
      <c r="B6" s="371" t="s">
        <v>1094</v>
      </c>
      <c r="C6" s="371">
        <v>7.2431728022000001</v>
      </c>
    </row>
    <row r="7" spans="1:7" ht="32.1" customHeight="1">
      <c r="A7" s="32" t="s">
        <v>1485</v>
      </c>
      <c r="B7" s="371">
        <v>12.606999999999999</v>
      </c>
      <c r="C7" s="371">
        <v>12.61</v>
      </c>
    </row>
    <row r="8" spans="1:7" ht="32.1" customHeight="1">
      <c r="A8" s="32" t="s">
        <v>1486</v>
      </c>
      <c r="B8" s="371" t="s">
        <v>1094</v>
      </c>
      <c r="C8" s="371">
        <v>4.1820000000000004</v>
      </c>
    </row>
    <row r="9" spans="1:7" ht="32.1" customHeight="1">
      <c r="A9" s="32" t="s">
        <v>1487</v>
      </c>
      <c r="B9" s="371" t="s">
        <v>1613</v>
      </c>
      <c r="C9" s="371">
        <v>0</v>
      </c>
    </row>
    <row r="10" spans="1:7" ht="32.1" customHeight="1">
      <c r="A10" s="32" t="s">
        <v>1488</v>
      </c>
      <c r="B10" s="371"/>
      <c r="C10" s="371">
        <v>4.1820000000000004</v>
      </c>
    </row>
    <row r="11" spans="1:7" ht="32.1" customHeight="1">
      <c r="A11" s="32" t="s">
        <v>1489</v>
      </c>
      <c r="B11" s="371"/>
      <c r="C11" s="371">
        <v>1.0770990761000001</v>
      </c>
    </row>
    <row r="12" spans="1:7" ht="32.1" customHeight="1">
      <c r="A12" s="32" t="s">
        <v>1490</v>
      </c>
      <c r="B12" s="371"/>
      <c r="C12" s="371">
        <v>10.3483729354</v>
      </c>
    </row>
    <row r="13" spans="1:7" ht="32.1" customHeight="1">
      <c r="A13" s="32" t="s">
        <v>1491</v>
      </c>
      <c r="B13" s="371">
        <v>0</v>
      </c>
      <c r="C13" s="371"/>
    </row>
    <row r="14" spans="1:7" ht="32.1" customHeight="1">
      <c r="A14" s="32" t="s">
        <v>1492</v>
      </c>
      <c r="B14" s="371">
        <v>0</v>
      </c>
      <c r="C14" s="371"/>
    </row>
    <row r="15" spans="1:7" ht="56.1" customHeight="1">
      <c r="A15" s="427" t="s">
        <v>1493</v>
      </c>
      <c r="B15" s="427"/>
      <c r="C15" s="427"/>
      <c r="D15" s="31"/>
      <c r="E15" s="31"/>
      <c r="F15" s="31"/>
      <c r="G15" s="31"/>
    </row>
    <row r="16" spans="1:7">
      <c r="A16" s="31"/>
      <c r="B16" s="31"/>
      <c r="C16" s="31"/>
    </row>
  </sheetData>
  <mergeCells count="2">
    <mergeCell ref="A3:C3"/>
    <mergeCell ref="A15:C15"/>
  </mergeCells>
  <phoneticPr fontId="64" type="noConversion"/>
  <printOptions horizontalCentered="1"/>
  <pageMargins left="0.70902777777777803" right="0.70902777777777803" top="0.75" bottom="0.75" header="0.30902777777777801" footer="0.30902777777777801"/>
  <pageSetup paperSize="9" fitToHeight="200" orientation="portrait"/>
</worksheet>
</file>

<file path=xl/worksheets/sheet27.xml><?xml version="1.0" encoding="utf-8"?>
<worksheet xmlns="http://schemas.openxmlformats.org/spreadsheetml/2006/main" xmlns:r="http://schemas.openxmlformats.org/officeDocument/2006/relationships">
  <sheetPr>
    <tabColor rgb="FF00B0F0"/>
    <pageSetUpPr fitToPage="1"/>
  </sheetPr>
  <dimension ref="A1:C14"/>
  <sheetViews>
    <sheetView workbookViewId="0">
      <selection activeCell="E12" sqref="E12"/>
    </sheetView>
  </sheetViews>
  <sheetFormatPr defaultColWidth="10" defaultRowHeight="13.5"/>
  <cols>
    <col min="1" max="1" width="51.125" style="22" customWidth="1"/>
    <col min="2" max="3" width="15.5" style="22" customWidth="1"/>
    <col min="4" max="4" width="9.75" style="22" customWidth="1"/>
    <col min="5" max="16384" width="10" style="22"/>
  </cols>
  <sheetData>
    <row r="1" spans="1:3" ht="24" customHeight="1"/>
    <row r="2" spans="1:3" ht="14.25" customHeight="1">
      <c r="A2" s="30"/>
    </row>
    <row r="3" spans="1:3" ht="28.7" customHeight="1">
      <c r="A3" s="424" t="s">
        <v>1610</v>
      </c>
      <c r="B3" s="424"/>
      <c r="C3" s="424"/>
    </row>
    <row r="4" spans="1:3" ht="24.95" customHeight="1">
      <c r="A4" s="31"/>
      <c r="B4" s="31"/>
      <c r="C4" s="336" t="s">
        <v>1611</v>
      </c>
    </row>
    <row r="5" spans="1:3" ht="32.1" customHeight="1">
      <c r="A5" s="24" t="s">
        <v>1482</v>
      </c>
      <c r="B5" s="24" t="s">
        <v>1428</v>
      </c>
      <c r="C5" s="24" t="s">
        <v>1483</v>
      </c>
    </row>
    <row r="6" spans="1:3" ht="32.1" customHeight="1">
      <c r="A6" s="32" t="s">
        <v>1494</v>
      </c>
      <c r="B6" s="371"/>
      <c r="C6" s="371">
        <v>0.64</v>
      </c>
    </row>
    <row r="7" spans="1:3" ht="32.1" customHeight="1">
      <c r="A7" s="32" t="s">
        <v>1495</v>
      </c>
      <c r="B7" s="371">
        <v>1.3</v>
      </c>
      <c r="C7" s="371">
        <v>1.3</v>
      </c>
    </row>
    <row r="8" spans="1:3" ht="32.1" customHeight="1">
      <c r="A8" s="32" t="s">
        <v>1496</v>
      </c>
      <c r="B8" s="371"/>
      <c r="C8" s="371">
        <v>0</v>
      </c>
    </row>
    <row r="9" spans="1:3" ht="32.1" customHeight="1">
      <c r="A9" s="32" t="s">
        <v>1497</v>
      </c>
      <c r="B9" s="371"/>
      <c r="C9" s="371">
        <v>0.17</v>
      </c>
    </row>
    <row r="10" spans="1:3" ht="32.1" customHeight="1">
      <c r="A10" s="32" t="s">
        <v>1498</v>
      </c>
      <c r="B10" s="371"/>
      <c r="C10" s="371">
        <v>0.47</v>
      </c>
    </row>
    <row r="11" spans="1:3" ht="32.1" customHeight="1">
      <c r="A11" s="32" t="s">
        <v>1499</v>
      </c>
      <c r="B11" s="371">
        <v>0</v>
      </c>
      <c r="C11" s="371"/>
    </row>
    <row r="12" spans="1:3" ht="32.1" customHeight="1">
      <c r="A12" s="32" t="s">
        <v>1500</v>
      </c>
      <c r="B12" s="371">
        <v>0</v>
      </c>
      <c r="C12" s="371"/>
    </row>
    <row r="13" spans="1:3" ht="59.1" customHeight="1">
      <c r="A13" s="427" t="s">
        <v>1501</v>
      </c>
      <c r="B13" s="427"/>
      <c r="C13" s="427"/>
    </row>
    <row r="14" spans="1:3" ht="30.95" customHeight="1">
      <c r="A14" s="428"/>
      <c r="B14" s="428"/>
      <c r="C14" s="428"/>
    </row>
  </sheetData>
  <mergeCells count="3">
    <mergeCell ref="A3:C3"/>
    <mergeCell ref="A13:C13"/>
    <mergeCell ref="A14:C14"/>
  </mergeCells>
  <phoneticPr fontId="64" type="noConversion"/>
  <printOptions horizontalCentered="1"/>
  <pageMargins left="0.70902777777777803" right="0.70902777777777803" top="0.75" bottom="0.75" header="0.30902777777777801" footer="0.30902777777777801"/>
  <pageSetup paperSize="9" fitToHeight="200" orientation="landscape"/>
</worksheet>
</file>

<file path=xl/worksheets/sheet28.xml><?xml version="1.0" encoding="utf-8"?>
<worksheet xmlns="http://schemas.openxmlformats.org/spreadsheetml/2006/main" xmlns:r="http://schemas.openxmlformats.org/officeDocument/2006/relationships">
  <sheetPr>
    <tabColor rgb="FF00B0F0"/>
    <pageSetUpPr fitToPage="1"/>
  </sheetPr>
  <dimension ref="A1:C14"/>
  <sheetViews>
    <sheetView tabSelected="1" workbookViewId="0">
      <selection activeCell="E9" sqref="E9"/>
    </sheetView>
  </sheetViews>
  <sheetFormatPr defaultColWidth="10" defaultRowHeight="13.5"/>
  <cols>
    <col min="1" max="1" width="51.125" style="22" customWidth="1"/>
    <col min="2" max="3" width="15.5" style="22" customWidth="1"/>
    <col min="4" max="4" width="9.75" style="22" customWidth="1"/>
    <col min="5" max="16384" width="10" style="22"/>
  </cols>
  <sheetData>
    <row r="1" spans="1:3" ht="24" customHeight="1"/>
    <row r="2" spans="1:3" ht="14.25" customHeight="1">
      <c r="A2" s="30"/>
    </row>
    <row r="3" spans="1:3" ht="28.7" customHeight="1">
      <c r="A3" s="424" t="s">
        <v>2404</v>
      </c>
      <c r="B3" s="424"/>
      <c r="C3" s="424"/>
    </row>
    <row r="4" spans="1:3" ht="24.95" customHeight="1">
      <c r="A4" s="31"/>
      <c r="B4" s="31"/>
      <c r="C4" s="27" t="s">
        <v>1461</v>
      </c>
    </row>
    <row r="5" spans="1:3" ht="32.1" customHeight="1">
      <c r="A5" s="24" t="s">
        <v>1482</v>
      </c>
      <c r="B5" s="24" t="s">
        <v>1428</v>
      </c>
      <c r="C5" s="24" t="s">
        <v>1483</v>
      </c>
    </row>
    <row r="6" spans="1:3" ht="32.1" customHeight="1">
      <c r="A6" s="32" t="s">
        <v>1494</v>
      </c>
      <c r="B6" s="371"/>
      <c r="C6" s="371">
        <v>0.64</v>
      </c>
    </row>
    <row r="7" spans="1:3" ht="32.1" customHeight="1">
      <c r="A7" s="32" t="s">
        <v>1495</v>
      </c>
      <c r="B7" s="371">
        <v>1.3</v>
      </c>
      <c r="C7" s="371">
        <v>1.3</v>
      </c>
    </row>
    <row r="8" spans="1:3" ht="32.1" customHeight="1">
      <c r="A8" s="32" t="s">
        <v>1496</v>
      </c>
      <c r="B8" s="371"/>
      <c r="C8" s="371">
        <v>0</v>
      </c>
    </row>
    <row r="9" spans="1:3" ht="32.1" customHeight="1">
      <c r="A9" s="32" t="s">
        <v>1497</v>
      </c>
      <c r="B9" s="371"/>
      <c r="C9" s="371">
        <v>0.17</v>
      </c>
    </row>
    <row r="10" spans="1:3" ht="32.1" customHeight="1">
      <c r="A10" s="32" t="s">
        <v>1498</v>
      </c>
      <c r="B10" s="371"/>
      <c r="C10" s="371">
        <v>0.47</v>
      </c>
    </row>
    <row r="11" spans="1:3" ht="32.1" customHeight="1">
      <c r="A11" s="32" t="s">
        <v>1499</v>
      </c>
      <c r="B11" s="371">
        <v>0</v>
      </c>
      <c r="C11" s="371"/>
    </row>
    <row r="12" spans="1:3" ht="32.1" customHeight="1">
      <c r="A12" s="32" t="s">
        <v>1500</v>
      </c>
      <c r="B12" s="371">
        <v>0</v>
      </c>
      <c r="C12" s="371"/>
    </row>
    <row r="13" spans="1:3" ht="59.1" customHeight="1">
      <c r="A13" s="427" t="s">
        <v>1501</v>
      </c>
      <c r="B13" s="427"/>
      <c r="C13" s="427"/>
    </row>
    <row r="14" spans="1:3" ht="30.95" customHeight="1">
      <c r="A14" s="428"/>
      <c r="B14" s="428"/>
      <c r="C14" s="428"/>
    </row>
  </sheetData>
  <mergeCells count="3">
    <mergeCell ref="A3:C3"/>
    <mergeCell ref="A13:C13"/>
    <mergeCell ref="A14:C14"/>
  </mergeCells>
  <phoneticPr fontId="64" type="noConversion"/>
  <printOptions horizontalCentered="1"/>
  <pageMargins left="0.70902777777777803" right="0.70902777777777803" top="0.75" bottom="0.75" header="0.30902777777777801" footer="0.30902777777777801"/>
  <pageSetup paperSize="9" fitToHeight="200" orientation="landscape"/>
</worksheet>
</file>

<file path=xl/worksheets/sheet29.xml><?xml version="1.0" encoding="utf-8"?>
<worksheet xmlns="http://schemas.openxmlformats.org/spreadsheetml/2006/main" xmlns:r="http://schemas.openxmlformats.org/officeDocument/2006/relationships">
  <sheetPr>
    <tabColor rgb="FF00B0F0"/>
    <pageSetUpPr fitToPage="1"/>
  </sheetPr>
  <dimension ref="A1:D28"/>
  <sheetViews>
    <sheetView workbookViewId="0">
      <selection activeCell="I10" sqref="I10"/>
    </sheetView>
  </sheetViews>
  <sheetFormatPr defaultColWidth="10" defaultRowHeight="13.5"/>
  <cols>
    <col min="1" max="1" width="30" style="22" customWidth="1"/>
    <col min="2" max="2" width="14.5" style="22" customWidth="1"/>
    <col min="3" max="4" width="18.625" style="22" customWidth="1"/>
    <col min="5" max="5" width="9.75" style="22" customWidth="1"/>
    <col min="6" max="16384" width="10" style="22"/>
  </cols>
  <sheetData>
    <row r="1" spans="1:4" ht="21.95" customHeight="1"/>
    <row r="2" spans="1:4" ht="14.25" customHeight="1">
      <c r="A2" s="26"/>
    </row>
    <row r="3" spans="1:4" ht="28.7" customHeight="1">
      <c r="A3" s="424" t="s">
        <v>1612</v>
      </c>
      <c r="B3" s="424"/>
      <c r="C3" s="424"/>
      <c r="D3" s="424"/>
    </row>
    <row r="4" spans="1:4" ht="18" customHeight="1">
      <c r="D4" s="27" t="s">
        <v>1461</v>
      </c>
    </row>
    <row r="5" spans="1:4" ht="21.95" customHeight="1">
      <c r="A5" s="24" t="s">
        <v>1482</v>
      </c>
      <c r="B5" s="24" t="s">
        <v>1502</v>
      </c>
      <c r="C5" s="24" t="s">
        <v>1503</v>
      </c>
      <c r="D5" s="24" t="s">
        <v>1504</v>
      </c>
    </row>
    <row r="6" spans="1:4" ht="19.899999999999999" customHeight="1">
      <c r="A6" s="28" t="s">
        <v>1505</v>
      </c>
      <c r="B6" s="25" t="s">
        <v>1506</v>
      </c>
      <c r="C6" s="372">
        <v>4.1820000000000004</v>
      </c>
      <c r="D6" s="372">
        <v>4.1820000000000004</v>
      </c>
    </row>
    <row r="7" spans="1:4" ht="19.899999999999999" customHeight="1">
      <c r="A7" s="29" t="s">
        <v>1507</v>
      </c>
      <c r="B7" s="25" t="s">
        <v>1469</v>
      </c>
      <c r="C7" s="372">
        <v>4.1820000000000004</v>
      </c>
      <c r="D7" s="372">
        <v>4.1820000000000004</v>
      </c>
    </row>
    <row r="8" spans="1:4" ht="19.899999999999999" customHeight="1">
      <c r="A8" s="29" t="s">
        <v>1508</v>
      </c>
      <c r="B8" s="25" t="s">
        <v>1470</v>
      </c>
      <c r="C8" s="372">
        <v>1.075</v>
      </c>
      <c r="D8" s="372">
        <v>1.075</v>
      </c>
    </row>
    <row r="9" spans="1:4" ht="19.899999999999999" customHeight="1">
      <c r="A9" s="29" t="s">
        <v>1509</v>
      </c>
      <c r="B9" s="25" t="s">
        <v>1510</v>
      </c>
      <c r="C9" s="372">
        <v>0</v>
      </c>
      <c r="D9" s="372">
        <v>0</v>
      </c>
    </row>
    <row r="10" spans="1:4" ht="19.899999999999999" customHeight="1">
      <c r="A10" s="29" t="s">
        <v>1508</v>
      </c>
      <c r="B10" s="25" t="s">
        <v>1472</v>
      </c>
      <c r="C10" s="372">
        <v>0</v>
      </c>
      <c r="D10" s="372">
        <v>0</v>
      </c>
    </row>
    <row r="11" spans="1:4" ht="19.899999999999999" customHeight="1">
      <c r="A11" s="28" t="s">
        <v>1511</v>
      </c>
      <c r="B11" s="25" t="s">
        <v>1512</v>
      </c>
      <c r="C11" s="372">
        <v>1.2450000000000001</v>
      </c>
      <c r="D11" s="372">
        <v>1.2450000000000001</v>
      </c>
    </row>
    <row r="12" spans="1:4" ht="19.899999999999999" customHeight="1">
      <c r="A12" s="29" t="s">
        <v>1507</v>
      </c>
      <c r="B12" s="25" t="s">
        <v>1513</v>
      </c>
      <c r="C12" s="372">
        <v>1.075</v>
      </c>
      <c r="D12" s="372">
        <v>1.075</v>
      </c>
    </row>
    <row r="13" spans="1:4" ht="19.899999999999999" customHeight="1">
      <c r="A13" s="29" t="s">
        <v>1509</v>
      </c>
      <c r="B13" s="25" t="s">
        <v>1514</v>
      </c>
      <c r="C13" s="372">
        <v>0.17</v>
      </c>
      <c r="D13" s="372">
        <v>0.17</v>
      </c>
    </row>
    <row r="14" spans="1:4" ht="19.899999999999999" customHeight="1">
      <c r="A14" s="28" t="s">
        <v>1515</v>
      </c>
      <c r="B14" s="25" t="s">
        <v>1516</v>
      </c>
      <c r="C14" s="372">
        <v>0.30769039999999998</v>
      </c>
      <c r="D14" s="372">
        <v>0.30769039999999998</v>
      </c>
    </row>
    <row r="15" spans="1:4" ht="19.899999999999999" customHeight="1">
      <c r="A15" s="29" t="s">
        <v>1507</v>
      </c>
      <c r="B15" s="25" t="s">
        <v>1517</v>
      </c>
      <c r="C15" s="372">
        <v>0.28823339999999997</v>
      </c>
      <c r="D15" s="372">
        <v>0.28823339999999997</v>
      </c>
    </row>
    <row r="16" spans="1:4" ht="19.899999999999999" customHeight="1">
      <c r="A16" s="29" t="s">
        <v>1509</v>
      </c>
      <c r="B16" s="25" t="s">
        <v>1518</v>
      </c>
      <c r="C16" s="372">
        <v>1.9456999999999999E-2</v>
      </c>
      <c r="D16" s="372">
        <v>1.9456999999999999E-2</v>
      </c>
    </row>
    <row r="17" spans="1:4" ht="19.899999999999999" customHeight="1">
      <c r="A17" s="28" t="s">
        <v>1519</v>
      </c>
      <c r="B17" s="25" t="s">
        <v>1520</v>
      </c>
      <c r="C17" s="372">
        <v>0.36399999999999999</v>
      </c>
      <c r="D17" s="372">
        <v>0.36399999999999999</v>
      </c>
    </row>
    <row r="18" spans="1:4" ht="19.899999999999999" customHeight="1">
      <c r="A18" s="29" t="s">
        <v>1507</v>
      </c>
      <c r="B18" s="25" t="s">
        <v>1521</v>
      </c>
      <c r="C18" s="372">
        <v>0.36399999999999999</v>
      </c>
      <c r="D18" s="372">
        <v>0.36399999999999999</v>
      </c>
    </row>
    <row r="19" spans="1:4" ht="19.899999999999999" customHeight="1">
      <c r="A19" s="29" t="s">
        <v>1522</v>
      </c>
      <c r="B19" s="25"/>
      <c r="C19" s="372">
        <v>0.36</v>
      </c>
      <c r="D19" s="372">
        <v>0.36</v>
      </c>
    </row>
    <row r="20" spans="1:4" ht="19.899999999999999" customHeight="1">
      <c r="A20" s="29" t="s">
        <v>1523</v>
      </c>
      <c r="B20" s="25" t="s">
        <v>1524</v>
      </c>
      <c r="C20" s="372">
        <v>4.0000000000000001E-3</v>
      </c>
      <c r="D20" s="372">
        <v>4.0000000000000001E-3</v>
      </c>
    </row>
    <row r="21" spans="1:4" ht="19.899999999999999" customHeight="1">
      <c r="A21" s="29" t="s">
        <v>1509</v>
      </c>
      <c r="B21" s="25" t="s">
        <v>1525</v>
      </c>
      <c r="C21" s="372">
        <v>0</v>
      </c>
      <c r="D21" s="372">
        <v>0</v>
      </c>
    </row>
    <row r="22" spans="1:4" ht="19.899999999999999" customHeight="1">
      <c r="A22" s="29" t="s">
        <v>1522</v>
      </c>
      <c r="B22" s="25"/>
      <c r="C22" s="372">
        <v>0</v>
      </c>
      <c r="D22" s="372">
        <v>0</v>
      </c>
    </row>
    <row r="23" spans="1:4" ht="19.899999999999999" customHeight="1">
      <c r="A23" s="29" t="s">
        <v>1526</v>
      </c>
      <c r="B23" s="25" t="s">
        <v>1527</v>
      </c>
      <c r="C23" s="372">
        <v>0</v>
      </c>
      <c r="D23" s="372">
        <v>0</v>
      </c>
    </row>
    <row r="24" spans="1:4" ht="19.899999999999999" customHeight="1">
      <c r="A24" s="28" t="s">
        <v>1528</v>
      </c>
      <c r="B24" s="25" t="s">
        <v>1529</v>
      </c>
      <c r="C24" s="372">
        <v>0.38033519999999998</v>
      </c>
      <c r="D24" s="372">
        <v>0.38033519999999998</v>
      </c>
    </row>
    <row r="25" spans="1:4" ht="19.899999999999999" customHeight="1">
      <c r="A25" s="29" t="s">
        <v>1507</v>
      </c>
      <c r="B25" s="25" t="s">
        <v>1530</v>
      </c>
      <c r="C25" s="372">
        <v>0.36555320000000002</v>
      </c>
      <c r="D25" s="372">
        <v>0.36555320000000002</v>
      </c>
    </row>
    <row r="26" spans="1:4" ht="19.899999999999999" customHeight="1">
      <c r="A26" s="29" t="s">
        <v>1509</v>
      </c>
      <c r="B26" s="25" t="s">
        <v>1531</v>
      </c>
      <c r="C26" s="372">
        <v>1.4782E-2</v>
      </c>
      <c r="D26" s="372">
        <v>1.4782E-2</v>
      </c>
    </row>
    <row r="27" spans="1:4" ht="59.1" customHeight="1">
      <c r="A27" s="422" t="s">
        <v>1532</v>
      </c>
      <c r="B27" s="422"/>
      <c r="C27" s="422"/>
      <c r="D27" s="422"/>
    </row>
    <row r="28" spans="1:4" ht="24.95" customHeight="1">
      <c r="A28" s="422"/>
      <c r="B28" s="422"/>
      <c r="C28" s="422"/>
      <c r="D28" s="422"/>
    </row>
  </sheetData>
  <mergeCells count="3">
    <mergeCell ref="A3:D3"/>
    <mergeCell ref="A27:D27"/>
    <mergeCell ref="A28:D28"/>
  </mergeCells>
  <phoneticPr fontId="64" type="noConversion"/>
  <printOptions horizontalCentered="1"/>
  <pageMargins left="0.70902777777777803" right="0.70902777777777803" top="0.75" bottom="0.75" header="0.30902777777777801" footer="0.30902777777777801"/>
  <pageSetup paperSize="9" fitToHeight="200" orientation="portrait"/>
</worksheet>
</file>

<file path=xl/worksheets/sheet3.xml><?xml version="1.0" encoding="utf-8"?>
<worksheet xmlns="http://schemas.openxmlformats.org/spreadsheetml/2006/main" xmlns:r="http://schemas.openxmlformats.org/officeDocument/2006/relationships">
  <sheetPr>
    <tabColor rgb="FF00B0F0"/>
  </sheetPr>
  <dimension ref="A1:D39"/>
  <sheetViews>
    <sheetView showZeros="0" view="pageBreakPreview" zoomScale="80" zoomScaleNormal="90" zoomScaleSheetLayoutView="80" workbookViewId="0">
      <pane ySplit="3" topLeftCell="A37" activePane="bottomLeft" state="frozen"/>
      <selection pane="bottomLeft" activeCell="C36" sqref="C36"/>
    </sheetView>
  </sheetViews>
  <sheetFormatPr defaultColWidth="9" defaultRowHeight="14.25"/>
  <cols>
    <col min="1" max="1" width="50.75" style="76" customWidth="1"/>
    <col min="2" max="4" width="21.625" style="76" customWidth="1"/>
    <col min="5" max="16384" width="9" style="88"/>
  </cols>
  <sheetData>
    <row r="1" spans="1:4" ht="45" customHeight="1">
      <c r="A1" s="404" t="s">
        <v>1563</v>
      </c>
      <c r="B1" s="404"/>
      <c r="C1" s="404"/>
      <c r="D1" s="404"/>
    </row>
    <row r="2" spans="1:4" ht="18.95" customHeight="1">
      <c r="A2" s="194"/>
      <c r="B2" s="195"/>
      <c r="C2" s="195"/>
      <c r="D2" s="265" t="s">
        <v>0</v>
      </c>
    </row>
    <row r="3" spans="1:4" s="263" customFormat="1" ht="45" customHeight="1">
      <c r="A3" s="197" t="s">
        <v>1</v>
      </c>
      <c r="B3" s="42" t="s">
        <v>1580</v>
      </c>
      <c r="C3" s="42" t="s">
        <v>3</v>
      </c>
      <c r="D3" s="42" t="s">
        <v>73</v>
      </c>
    </row>
    <row r="4" spans="1:4" ht="32.1" customHeight="1">
      <c r="A4" s="268" t="s">
        <v>5</v>
      </c>
      <c r="B4" s="216">
        <f>SUM(B5:B19)</f>
        <v>8553</v>
      </c>
      <c r="C4" s="216">
        <f>SUM(C5:C19)</f>
        <v>8400</v>
      </c>
      <c r="D4" s="217">
        <f>(C4-B4)/B4</f>
        <v>-1.7888460189407224E-2</v>
      </c>
    </row>
    <row r="5" spans="1:4" ht="32.1" customHeight="1">
      <c r="A5" s="186" t="s">
        <v>6</v>
      </c>
      <c r="B5" s="219">
        <v>4940</v>
      </c>
      <c r="C5" s="219">
        <v>5150</v>
      </c>
      <c r="D5" s="217">
        <f t="shared" ref="D5:D39" si="0">(C5-B5)/B5</f>
        <v>4.2510121457489877E-2</v>
      </c>
    </row>
    <row r="6" spans="1:4" ht="32.1" customHeight="1">
      <c r="A6" s="186" t="s">
        <v>7</v>
      </c>
      <c r="B6" s="219">
        <v>490</v>
      </c>
      <c r="C6" s="219">
        <v>500</v>
      </c>
      <c r="D6" s="217">
        <f t="shared" si="0"/>
        <v>2.0408163265306121E-2</v>
      </c>
    </row>
    <row r="7" spans="1:4" ht="32.1" customHeight="1">
      <c r="A7" s="186" t="s">
        <v>8</v>
      </c>
      <c r="B7" s="219">
        <v>320</v>
      </c>
      <c r="C7" s="219">
        <v>499</v>
      </c>
      <c r="D7" s="217">
        <f t="shared" si="0"/>
        <v>0.55937499999999996</v>
      </c>
    </row>
    <row r="8" spans="1:4" ht="32.1" customHeight="1">
      <c r="A8" s="186" t="s">
        <v>9</v>
      </c>
      <c r="B8" s="219">
        <v>200</v>
      </c>
      <c r="C8" s="219">
        <v>180</v>
      </c>
      <c r="D8" s="217">
        <f t="shared" si="0"/>
        <v>-0.1</v>
      </c>
    </row>
    <row r="9" spans="1:4" ht="32.1" customHeight="1">
      <c r="A9" s="186" t="s">
        <v>10</v>
      </c>
      <c r="B9" s="219">
        <v>400</v>
      </c>
      <c r="C9" s="219">
        <v>400</v>
      </c>
      <c r="D9" s="217">
        <f t="shared" si="0"/>
        <v>0</v>
      </c>
    </row>
    <row r="10" spans="1:4" ht="32.1" customHeight="1">
      <c r="A10" s="186" t="s">
        <v>11</v>
      </c>
      <c r="B10" s="219">
        <v>242</v>
      </c>
      <c r="C10" s="219">
        <v>130</v>
      </c>
      <c r="D10" s="217">
        <f t="shared" si="0"/>
        <v>-0.46280991735537191</v>
      </c>
    </row>
    <row r="11" spans="1:4" ht="32.1" customHeight="1">
      <c r="A11" s="186" t="s">
        <v>12</v>
      </c>
      <c r="B11" s="219">
        <v>250</v>
      </c>
      <c r="C11" s="219">
        <v>150</v>
      </c>
      <c r="D11" s="217">
        <f t="shared" si="0"/>
        <v>-0.4</v>
      </c>
    </row>
    <row r="12" spans="1:4" ht="32.1" customHeight="1">
      <c r="A12" s="186" t="s">
        <v>13</v>
      </c>
      <c r="B12" s="219">
        <v>230</v>
      </c>
      <c r="C12" s="219">
        <v>150</v>
      </c>
      <c r="D12" s="217">
        <f t="shared" si="0"/>
        <v>-0.34782608695652173</v>
      </c>
    </row>
    <row r="13" spans="1:4" ht="32.1" customHeight="1">
      <c r="A13" s="186" t="s">
        <v>14</v>
      </c>
      <c r="B13" s="219">
        <v>200</v>
      </c>
      <c r="C13" s="219">
        <v>180</v>
      </c>
      <c r="D13" s="217">
        <f t="shared" si="0"/>
        <v>-0.1</v>
      </c>
    </row>
    <row r="14" spans="1:4" ht="32.1" customHeight="1">
      <c r="A14" s="186" t="s">
        <v>15</v>
      </c>
      <c r="B14" s="219">
        <v>300</v>
      </c>
      <c r="C14" s="219">
        <v>300</v>
      </c>
      <c r="D14" s="217">
        <f t="shared" si="0"/>
        <v>0</v>
      </c>
    </row>
    <row r="15" spans="1:4" ht="32.1" customHeight="1">
      <c r="A15" s="186" t="s">
        <v>16</v>
      </c>
      <c r="B15" s="219">
        <v>700</v>
      </c>
      <c r="C15" s="219">
        <v>460</v>
      </c>
      <c r="D15" s="217">
        <f t="shared" si="0"/>
        <v>-0.34285714285714286</v>
      </c>
    </row>
    <row r="16" spans="1:4" ht="32.1" customHeight="1">
      <c r="A16" s="186" t="s">
        <v>17</v>
      </c>
      <c r="B16" s="219">
        <v>280</v>
      </c>
      <c r="C16" s="219">
        <v>300</v>
      </c>
      <c r="D16" s="217">
        <f t="shared" si="0"/>
        <v>7.1428571428571425E-2</v>
      </c>
    </row>
    <row r="17" spans="1:4" ht="32.1" customHeight="1">
      <c r="A17" s="186" t="s">
        <v>18</v>
      </c>
      <c r="B17" s="219"/>
      <c r="C17" s="219"/>
      <c r="D17" s="217"/>
    </row>
    <row r="18" spans="1:4" ht="32.1" customHeight="1">
      <c r="A18" s="186" t="s">
        <v>19</v>
      </c>
      <c r="B18" s="219">
        <v>1</v>
      </c>
      <c r="C18" s="219">
        <v>1</v>
      </c>
      <c r="D18" s="217">
        <f t="shared" si="0"/>
        <v>0</v>
      </c>
    </row>
    <row r="19" spans="1:4" ht="32.1" customHeight="1">
      <c r="A19" s="186" t="s">
        <v>20</v>
      </c>
      <c r="B19" s="219"/>
      <c r="C19" s="219"/>
      <c r="D19" s="217"/>
    </row>
    <row r="20" spans="1:4" ht="32.1" customHeight="1">
      <c r="A20" s="268" t="s">
        <v>21</v>
      </c>
      <c r="B20" s="216">
        <f>SUM(B21:B28)</f>
        <v>2855</v>
      </c>
      <c r="C20" s="216">
        <f>SUM(C21:C28)</f>
        <v>3578</v>
      </c>
      <c r="D20" s="217">
        <f t="shared" si="0"/>
        <v>0.25323992994746058</v>
      </c>
    </row>
    <row r="21" spans="1:4" ht="32.1" customHeight="1">
      <c r="A21" s="186" t="s">
        <v>22</v>
      </c>
      <c r="B21" s="219">
        <v>1416</v>
      </c>
      <c r="C21" s="219">
        <v>550</v>
      </c>
      <c r="D21" s="217">
        <f t="shared" si="0"/>
        <v>-0.6115819209039548</v>
      </c>
    </row>
    <row r="22" spans="1:4" ht="32.1" customHeight="1">
      <c r="A22" s="291" t="s">
        <v>23</v>
      </c>
      <c r="B22" s="219">
        <v>165</v>
      </c>
      <c r="C22" s="219">
        <v>193</v>
      </c>
      <c r="D22" s="217">
        <f t="shared" si="0"/>
        <v>0.16969696969696971</v>
      </c>
    </row>
    <row r="23" spans="1:4" ht="32.1" customHeight="1">
      <c r="A23" s="186" t="s">
        <v>24</v>
      </c>
      <c r="B23" s="219">
        <v>204</v>
      </c>
      <c r="C23" s="219">
        <v>711</v>
      </c>
      <c r="D23" s="217">
        <f t="shared" si="0"/>
        <v>2.4852941176470589</v>
      </c>
    </row>
    <row r="24" spans="1:4" ht="32.1" customHeight="1">
      <c r="A24" s="186" t="s">
        <v>25</v>
      </c>
      <c r="B24" s="219"/>
      <c r="C24" s="219"/>
      <c r="D24" s="217"/>
    </row>
    <row r="25" spans="1:4" ht="32.1" customHeight="1">
      <c r="A25" s="186" t="s">
        <v>26</v>
      </c>
      <c r="B25" s="219">
        <v>490</v>
      </c>
      <c r="C25" s="219">
        <v>695</v>
      </c>
      <c r="D25" s="217">
        <f t="shared" si="0"/>
        <v>0.41836734693877553</v>
      </c>
    </row>
    <row r="26" spans="1:4" ht="32.1" customHeight="1">
      <c r="A26" s="186" t="s">
        <v>27</v>
      </c>
      <c r="B26" s="219"/>
      <c r="C26" s="219">
        <v>105</v>
      </c>
      <c r="D26" s="217" t="e">
        <f t="shared" si="0"/>
        <v>#DIV/0!</v>
      </c>
    </row>
    <row r="27" spans="1:4" ht="32.1" customHeight="1">
      <c r="A27" s="186" t="s">
        <v>28</v>
      </c>
      <c r="B27" s="219">
        <v>500</v>
      </c>
      <c r="C27" s="219">
        <v>1270</v>
      </c>
      <c r="D27" s="217">
        <f t="shared" si="0"/>
        <v>1.54</v>
      </c>
    </row>
    <row r="28" spans="1:4" ht="32.1" customHeight="1">
      <c r="A28" s="186" t="s">
        <v>29</v>
      </c>
      <c r="B28" s="219">
        <v>80</v>
      </c>
      <c r="C28" s="219">
        <v>54</v>
      </c>
      <c r="D28" s="217">
        <f t="shared" si="0"/>
        <v>-0.32500000000000001</v>
      </c>
    </row>
    <row r="29" spans="1:4" ht="32.1" customHeight="1">
      <c r="A29" s="186"/>
      <c r="B29" s="219"/>
      <c r="C29" s="219"/>
      <c r="D29" s="217"/>
    </row>
    <row r="30" spans="1:4" s="194" customFormat="1" ht="32.1" customHeight="1">
      <c r="A30" s="267" t="s">
        <v>1560</v>
      </c>
      <c r="B30" s="216">
        <f>B4+B20</f>
        <v>11408</v>
      </c>
      <c r="C30" s="216">
        <f>C4+C20</f>
        <v>11978</v>
      </c>
      <c r="D30" s="217">
        <f t="shared" si="0"/>
        <v>4.9964936886395514E-2</v>
      </c>
    </row>
    <row r="31" spans="1:4" ht="32.1" customHeight="1">
      <c r="A31" s="185" t="s">
        <v>30</v>
      </c>
      <c r="B31" s="216">
        <v>10750</v>
      </c>
      <c r="C31" s="216">
        <v>3640</v>
      </c>
      <c r="D31" s="217">
        <f t="shared" si="0"/>
        <v>-0.6613953488372093</v>
      </c>
    </row>
    <row r="32" spans="1:4" ht="32.1" customHeight="1">
      <c r="A32" s="268" t="s">
        <v>31</v>
      </c>
      <c r="B32" s="216">
        <f>SUM(B33:B38)</f>
        <v>220497</v>
      </c>
      <c r="C32" s="216">
        <f>SUM(C33:C38)</f>
        <v>229219</v>
      </c>
      <c r="D32" s="217">
        <f t="shared" si="0"/>
        <v>3.9556093733701593E-2</v>
      </c>
    </row>
    <row r="33" spans="1:4" ht="32.1" customHeight="1">
      <c r="A33" s="186" t="s">
        <v>32</v>
      </c>
      <c r="B33" s="219">
        <v>3119</v>
      </c>
      <c r="C33" s="219">
        <v>3432</v>
      </c>
      <c r="D33" s="217">
        <f t="shared" si="0"/>
        <v>0.10035267714010901</v>
      </c>
    </row>
    <row r="34" spans="1:4" ht="32.1" customHeight="1">
      <c r="A34" s="186" t="s">
        <v>33</v>
      </c>
      <c r="B34" s="219">
        <v>162181</v>
      </c>
      <c r="C34" s="219">
        <v>181459</v>
      </c>
      <c r="D34" s="217">
        <f t="shared" si="0"/>
        <v>0.11886719159457643</v>
      </c>
    </row>
    <row r="35" spans="1:4" ht="32.1" customHeight="1">
      <c r="A35" s="186" t="s">
        <v>34</v>
      </c>
      <c r="B35" s="219">
        <v>26820</v>
      </c>
      <c r="C35" s="219">
        <v>1351</v>
      </c>
      <c r="D35" s="217">
        <f t="shared" si="0"/>
        <v>-0.94962714392244596</v>
      </c>
    </row>
    <row r="36" spans="1:4" ht="32.1" customHeight="1">
      <c r="A36" s="186" t="s">
        <v>35</v>
      </c>
      <c r="B36" s="219">
        <v>22689</v>
      </c>
      <c r="C36" s="219">
        <v>36158</v>
      </c>
      <c r="D36" s="217">
        <f t="shared" si="0"/>
        <v>0.59363568248931198</v>
      </c>
    </row>
    <row r="37" spans="1:4" ht="32.1" customHeight="1">
      <c r="A37" s="188" t="s">
        <v>36</v>
      </c>
      <c r="B37" s="219"/>
      <c r="C37" s="219"/>
      <c r="D37" s="217"/>
    </row>
    <row r="38" spans="1:4" s="264" customFormat="1" ht="32.1" customHeight="1">
      <c r="A38" s="188" t="s">
        <v>37</v>
      </c>
      <c r="B38" s="219">
        <v>5688</v>
      </c>
      <c r="C38" s="219">
        <v>6819</v>
      </c>
      <c r="D38" s="217">
        <f t="shared" si="0"/>
        <v>0.19883966244725737</v>
      </c>
    </row>
    <row r="39" spans="1:4" ht="32.1" customHeight="1">
      <c r="A39" s="292" t="s">
        <v>38</v>
      </c>
      <c r="B39" s="216">
        <f>B30+B31+B32</f>
        <v>242655</v>
      </c>
      <c r="C39" s="216">
        <f>C30+C31+C32</f>
        <v>244837</v>
      </c>
      <c r="D39" s="217">
        <f t="shared" si="0"/>
        <v>8.9921905586120218E-3</v>
      </c>
    </row>
  </sheetData>
  <autoFilter ref="A3:D39"/>
  <mergeCells count="1">
    <mergeCell ref="A1:D1"/>
  </mergeCells>
  <phoneticPr fontId="64" type="noConversion"/>
  <conditionalFormatting sqref="D2">
    <cfRule type="cellIs" dxfId="60" priority="58" stopIfTrue="1" operator="lessThanOrEqual">
      <formula>-1</formula>
    </cfRule>
  </conditionalFormatting>
  <conditionalFormatting sqref="A40:B57 C40:C43 A31:C39 A4:C29">
    <cfRule type="expression" dxfId="59" priority="64" stopIfTrue="1">
      <formula>"len($A:$A)=3"</formula>
    </cfRule>
  </conditionalFormatting>
  <conditionalFormatting sqref="A38:A39">
    <cfRule type="expression" dxfId="58" priority="31" stopIfTrue="1">
      <formula>"len($A:$A)=3"</formula>
    </cfRule>
    <cfRule type="expression" dxfId="57" priority="32" stopIfTrue="1">
      <formula>"len($A:$A)=3"</formula>
    </cfRule>
    <cfRule type="expression" dxfId="56" priority="33" stopIfTrue="1">
      <formula>"len($A:$A)=3"</formula>
    </cfRule>
  </conditionalFormatting>
  <conditionalFormatting sqref="A37:A39">
    <cfRule type="expression" dxfId="55" priority="21" stopIfTrue="1">
      <formula>"len($A:$A)=3"</formula>
    </cfRule>
    <cfRule type="expression" dxfId="54" priority="22" stopIfTrue="1">
      <formula>"len($A:$A)=3"</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30.xml><?xml version="1.0" encoding="utf-8"?>
<worksheet xmlns="http://schemas.openxmlformats.org/spreadsheetml/2006/main" xmlns:r="http://schemas.openxmlformats.org/officeDocument/2006/relationships">
  <sheetPr>
    <tabColor rgb="FF00B0F0"/>
    <pageSetUpPr fitToPage="1"/>
  </sheetPr>
  <dimension ref="A1:G11"/>
  <sheetViews>
    <sheetView workbookViewId="0">
      <selection activeCell="A12" sqref="A12:XFD33"/>
    </sheetView>
  </sheetViews>
  <sheetFormatPr defaultColWidth="10" defaultRowHeight="13.5"/>
  <cols>
    <col min="1" max="1" width="24.625" style="22" customWidth="1"/>
    <col min="2" max="2" width="20.375" style="22" customWidth="1"/>
    <col min="3" max="3" width="22.875" style="22" customWidth="1"/>
    <col min="4" max="4" width="9.75" style="22" customWidth="1"/>
    <col min="5" max="16384" width="10" style="22"/>
  </cols>
  <sheetData>
    <row r="1" spans="1:7">
      <c r="A1" s="398"/>
    </row>
    <row r="2" spans="1:7" ht="46.5" customHeight="1">
      <c r="A2" s="424" t="s">
        <v>2400</v>
      </c>
      <c r="B2" s="424"/>
      <c r="C2" s="424"/>
    </row>
    <row r="3" spans="1:7" ht="18" customHeight="1">
      <c r="A3" s="31"/>
      <c r="B3" s="31"/>
      <c r="F3" s="426" t="s">
        <v>1461</v>
      </c>
      <c r="G3" s="426"/>
    </row>
    <row r="4" spans="1:7" ht="31.5" customHeight="1">
      <c r="A4" s="429" t="s">
        <v>1462</v>
      </c>
      <c r="B4" s="402" t="s">
        <v>2401</v>
      </c>
      <c r="C4" s="399" t="s">
        <v>2403</v>
      </c>
    </row>
    <row r="5" spans="1:7" ht="19.899999999999999" customHeight="1">
      <c r="A5" s="429"/>
      <c r="B5" s="399" t="s">
        <v>1466</v>
      </c>
      <c r="C5" s="399" t="s">
        <v>1466</v>
      </c>
    </row>
    <row r="6" spans="1:7" ht="19.899999999999999" customHeight="1">
      <c r="A6" s="401" t="s">
        <v>2402</v>
      </c>
      <c r="B6" s="400">
        <v>1.3</v>
      </c>
      <c r="C6" s="400">
        <v>4.5999999999999996</v>
      </c>
    </row>
    <row r="7" spans="1:7">
      <c r="A7" s="422" t="s">
        <v>1474</v>
      </c>
      <c r="B7" s="422"/>
      <c r="C7" s="422"/>
    </row>
    <row r="8" spans="1:7">
      <c r="A8" s="422" t="s">
        <v>1475</v>
      </c>
      <c r="B8" s="422"/>
      <c r="C8" s="422"/>
    </row>
    <row r="9" spans="1:7" ht="18.95" customHeight="1">
      <c r="A9" s="398"/>
      <c r="B9" s="398"/>
      <c r="C9" s="398"/>
    </row>
    <row r="10" spans="1:7" ht="28.5" customHeight="1">
      <c r="A10" s="398"/>
      <c r="B10" s="398"/>
      <c r="C10" s="398"/>
    </row>
    <row r="11" spans="1:7">
      <c r="A11" s="398"/>
      <c r="B11" s="398"/>
      <c r="C11" s="398"/>
    </row>
  </sheetData>
  <mergeCells count="5">
    <mergeCell ref="F3:G3"/>
    <mergeCell ref="A7:C7"/>
    <mergeCell ref="A8:C8"/>
    <mergeCell ref="A2:C2"/>
    <mergeCell ref="A4:A5"/>
  </mergeCells>
  <phoneticPr fontId="64" type="noConversion"/>
  <printOptions horizontalCentered="1"/>
  <pageMargins left="0.70902777777777803" right="0.70902777777777803" top="0.75" bottom="0.75" header="0.30902777777777801" footer="0.30902777777777801"/>
  <pageSetup paperSize="9" fitToHeight="200" orientation="landscape"/>
</worksheet>
</file>

<file path=xl/worksheets/sheet31.xml><?xml version="1.0" encoding="utf-8"?>
<worksheet xmlns="http://schemas.openxmlformats.org/spreadsheetml/2006/main" xmlns:r="http://schemas.openxmlformats.org/officeDocument/2006/relationships">
  <sheetPr>
    <tabColor rgb="FF00B0F0"/>
    <pageSetUpPr fitToPage="1"/>
  </sheetPr>
  <dimension ref="A1:F12"/>
  <sheetViews>
    <sheetView workbookViewId="0">
      <selection activeCell="C11" sqref="C11"/>
    </sheetView>
  </sheetViews>
  <sheetFormatPr defaultColWidth="8.875" defaultRowHeight="13.5"/>
  <cols>
    <col min="1" max="1" width="8.875" style="22"/>
    <col min="2" max="6" width="24.25" style="22" customWidth="1"/>
    <col min="7" max="16384" width="8.875" style="22"/>
  </cols>
  <sheetData>
    <row r="1" spans="1:6" ht="24" customHeight="1"/>
    <row r="2" spans="1:6" ht="24">
      <c r="A2" s="430" t="s">
        <v>2405</v>
      </c>
      <c r="B2" s="431"/>
      <c r="C2" s="431"/>
      <c r="D2" s="431"/>
      <c r="E2" s="431"/>
      <c r="F2" s="431"/>
    </row>
    <row r="3" spans="1:6" ht="23.1" customHeight="1">
      <c r="A3" s="432" t="s">
        <v>1461</v>
      </c>
      <c r="B3" s="432"/>
      <c r="C3" s="432"/>
      <c r="D3" s="432"/>
      <c r="E3" s="432"/>
      <c r="F3" s="432"/>
    </row>
    <row r="4" spans="1:6">
      <c r="A4" s="23" t="s">
        <v>1533</v>
      </c>
      <c r="B4" s="24" t="s">
        <v>1430</v>
      </c>
      <c r="C4" s="24" t="s">
        <v>1534</v>
      </c>
      <c r="D4" s="24" t="s">
        <v>1535</v>
      </c>
      <c r="E4" s="24" t="s">
        <v>1536</v>
      </c>
      <c r="F4" s="24" t="s">
        <v>1537</v>
      </c>
    </row>
    <row r="5" spans="1:6" s="396" customFormat="1" ht="30" customHeight="1">
      <c r="A5" s="456"/>
      <c r="B5" s="457" t="s">
        <v>2406</v>
      </c>
      <c r="C5" s="458" t="s">
        <v>2407</v>
      </c>
      <c r="D5" s="457" t="s">
        <v>2408</v>
      </c>
      <c r="E5" s="458" t="s">
        <v>2409</v>
      </c>
      <c r="F5" s="459">
        <v>2</v>
      </c>
    </row>
    <row r="6" spans="1:6" s="396" customFormat="1" ht="30" customHeight="1">
      <c r="A6" s="456"/>
      <c r="B6" s="457" t="s">
        <v>2410</v>
      </c>
      <c r="C6" s="458" t="s">
        <v>2411</v>
      </c>
      <c r="D6" s="457" t="s">
        <v>2412</v>
      </c>
      <c r="E6" s="458" t="s">
        <v>2409</v>
      </c>
      <c r="F6" s="459">
        <v>1.3</v>
      </c>
    </row>
    <row r="7" spans="1:6" s="396" customFormat="1" ht="30" customHeight="1">
      <c r="A7" s="392"/>
      <c r="B7" s="397"/>
      <c r="C7" s="394"/>
      <c r="D7" s="393"/>
      <c r="E7" s="394"/>
      <c r="F7" s="395"/>
    </row>
    <row r="8" spans="1:6" s="396" customFormat="1" ht="30" customHeight="1">
      <c r="A8" s="392"/>
      <c r="B8" s="397"/>
      <c r="C8" s="394"/>
      <c r="D8" s="393"/>
      <c r="E8" s="394"/>
      <c r="F8" s="395"/>
    </row>
    <row r="9" spans="1:6" s="396" customFormat="1" ht="36.950000000000003" customHeight="1">
      <c r="A9" s="392"/>
      <c r="B9" s="393"/>
      <c r="C9" s="394"/>
      <c r="D9" s="393"/>
      <c r="E9" s="394"/>
      <c r="F9" s="395"/>
    </row>
    <row r="10" spans="1:6" s="396" customFormat="1" ht="30" customHeight="1">
      <c r="A10" s="392"/>
      <c r="B10" s="397"/>
      <c r="C10" s="394"/>
      <c r="D10" s="393"/>
      <c r="E10" s="394"/>
      <c r="F10" s="395"/>
    </row>
    <row r="11" spans="1:6" s="396" customFormat="1" ht="64.5" customHeight="1">
      <c r="A11" s="392"/>
      <c r="B11" s="397"/>
      <c r="C11" s="394"/>
      <c r="D11" s="393"/>
      <c r="E11" s="394"/>
      <c r="F11" s="395"/>
    </row>
    <row r="12" spans="1:6">
      <c r="A12" s="427" t="s">
        <v>1538</v>
      </c>
      <c r="B12" s="427"/>
      <c r="C12" s="427"/>
      <c r="D12" s="427"/>
      <c r="E12" s="427"/>
      <c r="F12" s="427"/>
    </row>
  </sheetData>
  <mergeCells count="3">
    <mergeCell ref="A2:F2"/>
    <mergeCell ref="A3:F3"/>
    <mergeCell ref="A12:F12"/>
  </mergeCells>
  <phoneticPr fontId="64" type="noConversion"/>
  <printOptions horizontalCentered="1"/>
  <pageMargins left="0.70902777777777803" right="0.70902777777777803" top="0.75" bottom="0.75" header="0.30902777777777801" footer="0.30902777777777801"/>
  <pageSetup paperSize="9" scale="68" fitToHeight="200" orientation="portrait"/>
</worksheet>
</file>

<file path=xl/worksheets/sheet32.xml><?xml version="1.0" encoding="utf-8"?>
<worksheet xmlns="http://schemas.openxmlformats.org/spreadsheetml/2006/main" xmlns:r="http://schemas.openxmlformats.org/officeDocument/2006/relationships">
  <sheetPr>
    <pageSetUpPr fitToPage="1"/>
  </sheetPr>
  <dimension ref="A1:I300"/>
  <sheetViews>
    <sheetView workbookViewId="0">
      <selection activeCell="A291" sqref="A291:A293"/>
    </sheetView>
  </sheetViews>
  <sheetFormatPr defaultColWidth="8" defaultRowHeight="12"/>
  <cols>
    <col min="1" max="1" width="25.375" style="5"/>
    <col min="2" max="2" width="43.25" style="5" customWidth="1"/>
    <col min="3" max="5" width="20.625" style="5" customWidth="1"/>
    <col min="6" max="6" width="22" style="5" customWidth="1"/>
    <col min="7" max="7" width="31.25" style="5" customWidth="1"/>
    <col min="8" max="8" width="17.625" style="5" customWidth="1"/>
    <col min="9" max="16384" width="8" style="5"/>
  </cols>
  <sheetData>
    <row r="1" spans="1:9">
      <c r="H1" s="8"/>
    </row>
    <row r="2" spans="1:9" ht="39" customHeight="1">
      <c r="A2" s="433" t="s">
        <v>2267</v>
      </c>
      <c r="B2" s="433"/>
      <c r="C2" s="433"/>
      <c r="D2" s="433"/>
      <c r="E2" s="433"/>
      <c r="F2" s="433"/>
      <c r="G2" s="433"/>
      <c r="H2" s="433"/>
    </row>
    <row r="3" spans="1:9" ht="23.1" customHeight="1">
      <c r="A3" s="9"/>
    </row>
    <row r="4" spans="1:9" s="6" customFormat="1" ht="44.25" customHeight="1">
      <c r="A4" s="10" t="s">
        <v>1549</v>
      </c>
      <c r="B4" s="10" t="s">
        <v>1550</v>
      </c>
      <c r="C4" s="10" t="s">
        <v>1551</v>
      </c>
      <c r="D4" s="10" t="s">
        <v>1552</v>
      </c>
      <c r="E4" s="10" t="s">
        <v>1553</v>
      </c>
      <c r="F4" s="10" t="s">
        <v>1554</v>
      </c>
      <c r="G4" s="10" t="s">
        <v>1555</v>
      </c>
      <c r="H4" s="10" t="s">
        <v>1556</v>
      </c>
    </row>
    <row r="5" spans="1:9" ht="14.25">
      <c r="A5" s="11">
        <v>1</v>
      </c>
      <c r="B5" s="11">
        <v>2</v>
      </c>
      <c r="C5" s="11">
        <v>3</v>
      </c>
      <c r="D5" s="11">
        <v>4</v>
      </c>
      <c r="E5" s="11">
        <v>5</v>
      </c>
      <c r="F5" s="11">
        <v>6</v>
      </c>
      <c r="G5" s="11">
        <v>7</v>
      </c>
      <c r="H5" s="11">
        <v>8</v>
      </c>
    </row>
    <row r="6" spans="1:9" ht="24" customHeight="1">
      <c r="A6" s="380" t="s">
        <v>1632</v>
      </c>
      <c r="B6" s="381"/>
      <c r="C6" s="381"/>
      <c r="D6" s="381"/>
      <c r="E6" s="381"/>
      <c r="F6" s="381"/>
      <c r="G6" s="381"/>
      <c r="H6" s="11"/>
    </row>
    <row r="7" spans="1:9" s="7" customFormat="1" ht="24" customHeight="1">
      <c r="A7" s="434" t="s">
        <v>2268</v>
      </c>
      <c r="B7" s="434" t="s">
        <v>2202</v>
      </c>
      <c r="C7" s="380" t="s">
        <v>2196</v>
      </c>
      <c r="D7" s="380" t="s">
        <v>1633</v>
      </c>
      <c r="E7" s="380" t="s">
        <v>1634</v>
      </c>
      <c r="F7" s="380" t="s">
        <v>1635</v>
      </c>
      <c r="G7" s="380" t="s">
        <v>1636</v>
      </c>
      <c r="H7" s="11"/>
      <c r="I7" s="5"/>
    </row>
    <row r="8" spans="1:9" ht="24" customHeight="1">
      <c r="A8" s="435"/>
      <c r="B8" s="435"/>
      <c r="C8" s="380" t="s">
        <v>2196</v>
      </c>
      <c r="D8" s="380" t="s">
        <v>1633</v>
      </c>
      <c r="E8" s="380" t="s">
        <v>1637</v>
      </c>
      <c r="F8" s="380" t="s">
        <v>1638</v>
      </c>
      <c r="G8" s="380" t="s">
        <v>1639</v>
      </c>
      <c r="H8" s="11"/>
    </row>
    <row r="9" spans="1:9" ht="32.25" customHeight="1">
      <c r="A9" s="435"/>
      <c r="B9" s="435"/>
      <c r="C9" s="380" t="s">
        <v>1655</v>
      </c>
      <c r="D9" s="380" t="s">
        <v>1640</v>
      </c>
      <c r="E9" s="380" t="s">
        <v>1641</v>
      </c>
      <c r="F9" s="380" t="s">
        <v>1642</v>
      </c>
      <c r="G9" s="380" t="s">
        <v>1643</v>
      </c>
      <c r="H9" s="12"/>
    </row>
    <row r="10" spans="1:9" ht="42" customHeight="1">
      <c r="A10" s="435"/>
      <c r="B10" s="435"/>
      <c r="C10" s="380" t="s">
        <v>2197</v>
      </c>
      <c r="D10" s="380" t="s">
        <v>1644</v>
      </c>
      <c r="E10" s="380" t="s">
        <v>1645</v>
      </c>
      <c r="F10" s="380" t="s">
        <v>1646</v>
      </c>
      <c r="G10" s="380" t="s">
        <v>1636</v>
      </c>
    </row>
    <row r="11" spans="1:9">
      <c r="A11" s="380" t="s">
        <v>1649</v>
      </c>
      <c r="B11" s="381"/>
      <c r="C11" s="381"/>
      <c r="D11" s="381"/>
      <c r="E11" s="381"/>
      <c r="F11" s="381"/>
      <c r="G11" s="381"/>
    </row>
    <row r="12" spans="1:9">
      <c r="A12" s="380" t="s">
        <v>1650</v>
      </c>
      <c r="B12" s="381"/>
      <c r="C12" s="381"/>
      <c r="D12" s="381"/>
      <c r="E12" s="381"/>
      <c r="F12" s="381"/>
      <c r="G12" s="381"/>
    </row>
    <row r="13" spans="1:9" ht="33.75" customHeight="1">
      <c r="A13" s="434" t="s">
        <v>1651</v>
      </c>
      <c r="B13" s="434" t="s">
        <v>2203</v>
      </c>
      <c r="C13" s="380" t="s">
        <v>2196</v>
      </c>
      <c r="D13" s="380" t="s">
        <v>1633</v>
      </c>
      <c r="E13" s="380" t="s">
        <v>1652</v>
      </c>
      <c r="F13" s="380" t="s">
        <v>1653</v>
      </c>
      <c r="G13" s="380" t="s">
        <v>1654</v>
      </c>
    </row>
    <row r="14" spans="1:9">
      <c r="A14" s="435"/>
      <c r="B14" s="435"/>
      <c r="C14" s="380" t="s">
        <v>1655</v>
      </c>
      <c r="D14" s="380" t="s">
        <v>1655</v>
      </c>
      <c r="E14" s="380" t="s">
        <v>1656</v>
      </c>
      <c r="F14" s="380" t="s">
        <v>1657</v>
      </c>
      <c r="G14" s="380" t="s">
        <v>1654</v>
      </c>
    </row>
    <row r="15" spans="1:9">
      <c r="A15" s="435"/>
      <c r="B15" s="435"/>
      <c r="C15" s="380" t="s">
        <v>2197</v>
      </c>
      <c r="D15" s="380" t="s">
        <v>1644</v>
      </c>
      <c r="E15" s="380" t="s">
        <v>1658</v>
      </c>
      <c r="F15" s="380" t="s">
        <v>1659</v>
      </c>
      <c r="G15" s="380" t="s">
        <v>1654</v>
      </c>
    </row>
    <row r="16" spans="1:9">
      <c r="A16" s="436"/>
      <c r="B16" s="436"/>
      <c r="C16" s="381"/>
      <c r="D16" s="381"/>
      <c r="E16" s="381"/>
      <c r="F16" s="381"/>
      <c r="G16" s="381"/>
    </row>
    <row r="17" spans="1:7" ht="56.25" customHeight="1">
      <c r="A17" s="434" t="s">
        <v>1660</v>
      </c>
      <c r="B17" s="434" t="s">
        <v>2204</v>
      </c>
      <c r="C17" s="380" t="s">
        <v>2196</v>
      </c>
      <c r="D17" s="380" t="s">
        <v>1661</v>
      </c>
      <c r="E17" s="380" t="s">
        <v>1662</v>
      </c>
      <c r="F17" s="380" t="s">
        <v>1663</v>
      </c>
      <c r="G17" s="380" t="s">
        <v>1654</v>
      </c>
    </row>
    <row r="18" spans="1:7">
      <c r="A18" s="435"/>
      <c r="B18" s="435"/>
      <c r="C18" s="380" t="s">
        <v>1655</v>
      </c>
      <c r="D18" s="380" t="s">
        <v>1655</v>
      </c>
      <c r="E18" s="380" t="s">
        <v>1664</v>
      </c>
      <c r="F18" s="380" t="s">
        <v>1657</v>
      </c>
      <c r="G18" s="380" t="s">
        <v>1654</v>
      </c>
    </row>
    <row r="19" spans="1:7">
      <c r="A19" s="435"/>
      <c r="B19" s="435"/>
      <c r="C19" s="380" t="s">
        <v>2197</v>
      </c>
      <c r="D19" s="380" t="s">
        <v>1648</v>
      </c>
      <c r="E19" s="380" t="s">
        <v>1665</v>
      </c>
      <c r="F19" s="380" t="s">
        <v>1666</v>
      </c>
      <c r="G19" s="380" t="s">
        <v>1654</v>
      </c>
    </row>
    <row r="20" spans="1:7" ht="33.75" customHeight="1">
      <c r="A20" s="434" t="s">
        <v>1667</v>
      </c>
      <c r="B20" s="434" t="s">
        <v>2205</v>
      </c>
      <c r="C20" s="380" t="s">
        <v>2196</v>
      </c>
      <c r="D20" s="380" t="s">
        <v>1633</v>
      </c>
      <c r="E20" s="380" t="s">
        <v>1668</v>
      </c>
      <c r="F20" s="380" t="s">
        <v>1669</v>
      </c>
      <c r="G20" s="380" t="s">
        <v>1670</v>
      </c>
    </row>
    <row r="21" spans="1:7">
      <c r="A21" s="435"/>
      <c r="B21" s="435"/>
      <c r="C21" s="380" t="s">
        <v>1655</v>
      </c>
      <c r="D21" s="380" t="s">
        <v>1655</v>
      </c>
      <c r="E21" s="380" t="s">
        <v>1664</v>
      </c>
      <c r="F21" s="380" t="s">
        <v>1657</v>
      </c>
      <c r="G21" s="380" t="s">
        <v>1670</v>
      </c>
    </row>
    <row r="22" spans="1:7">
      <c r="A22" s="435"/>
      <c r="B22" s="435"/>
      <c r="C22" s="380" t="s">
        <v>2198</v>
      </c>
      <c r="D22" s="380" t="s">
        <v>1648</v>
      </c>
      <c r="E22" s="380" t="s">
        <v>1671</v>
      </c>
      <c r="F22" s="380" t="s">
        <v>1672</v>
      </c>
      <c r="G22" s="380" t="s">
        <v>1670</v>
      </c>
    </row>
    <row r="23" spans="1:7" ht="33.75" customHeight="1">
      <c r="A23" s="434" t="s">
        <v>1673</v>
      </c>
      <c r="B23" s="434" t="s">
        <v>2206</v>
      </c>
      <c r="C23" s="380" t="s">
        <v>2196</v>
      </c>
      <c r="D23" s="380" t="s">
        <v>1661</v>
      </c>
      <c r="E23" s="380" t="s">
        <v>1662</v>
      </c>
      <c r="F23" s="380" t="s">
        <v>1663</v>
      </c>
      <c r="G23" s="380" t="s">
        <v>1654</v>
      </c>
    </row>
    <row r="24" spans="1:7">
      <c r="A24" s="435"/>
      <c r="B24" s="435"/>
      <c r="C24" s="380" t="s">
        <v>1655</v>
      </c>
      <c r="D24" s="380" t="s">
        <v>1655</v>
      </c>
      <c r="E24" s="380" t="s">
        <v>1664</v>
      </c>
      <c r="F24" s="380" t="s">
        <v>1657</v>
      </c>
      <c r="G24" s="380" t="s">
        <v>1654</v>
      </c>
    </row>
    <row r="25" spans="1:7">
      <c r="A25" s="435"/>
      <c r="B25" s="435"/>
      <c r="C25" s="380" t="s">
        <v>2197</v>
      </c>
      <c r="D25" s="380" t="s">
        <v>1644</v>
      </c>
      <c r="E25" s="380" t="s">
        <v>1665</v>
      </c>
      <c r="F25" s="380" t="s">
        <v>1666</v>
      </c>
      <c r="G25" s="380" t="s">
        <v>1654</v>
      </c>
    </row>
    <row r="26" spans="1:7">
      <c r="A26" s="434" t="s">
        <v>1674</v>
      </c>
      <c r="B26" s="434" t="s">
        <v>2207</v>
      </c>
      <c r="C26" s="380" t="s">
        <v>2196</v>
      </c>
      <c r="D26" s="380" t="s">
        <v>1633</v>
      </c>
      <c r="E26" s="380" t="s">
        <v>1675</v>
      </c>
      <c r="F26" s="380" t="s">
        <v>1672</v>
      </c>
      <c r="G26" s="380" t="s">
        <v>1676</v>
      </c>
    </row>
    <row r="27" spans="1:7">
      <c r="A27" s="435"/>
      <c r="B27" s="435"/>
      <c r="C27" s="380" t="s">
        <v>1655</v>
      </c>
      <c r="D27" s="380" t="s">
        <v>1655</v>
      </c>
      <c r="E27" s="380" t="s">
        <v>1664</v>
      </c>
      <c r="F27" s="380" t="s">
        <v>1677</v>
      </c>
      <c r="G27" s="380" t="s">
        <v>1676</v>
      </c>
    </row>
    <row r="28" spans="1:7">
      <c r="A28" s="435"/>
      <c r="B28" s="435"/>
      <c r="C28" s="380" t="s">
        <v>2197</v>
      </c>
      <c r="D28" s="380" t="s">
        <v>1648</v>
      </c>
      <c r="E28" s="380" t="s">
        <v>1678</v>
      </c>
      <c r="F28" s="380" t="s">
        <v>1679</v>
      </c>
      <c r="G28" s="380" t="s">
        <v>1676</v>
      </c>
    </row>
    <row r="29" spans="1:7" ht="33.75" customHeight="1">
      <c r="A29" s="434" t="s">
        <v>1680</v>
      </c>
      <c r="B29" s="434" t="s">
        <v>2205</v>
      </c>
      <c r="C29" s="380" t="s">
        <v>2196</v>
      </c>
      <c r="D29" s="380" t="s">
        <v>1633</v>
      </c>
      <c r="E29" s="380" t="s">
        <v>1681</v>
      </c>
      <c r="F29" s="380" t="s">
        <v>1682</v>
      </c>
      <c r="G29" s="380" t="s">
        <v>1670</v>
      </c>
    </row>
    <row r="30" spans="1:7">
      <c r="A30" s="435"/>
      <c r="B30" s="435"/>
      <c r="C30" s="380" t="s">
        <v>1655</v>
      </c>
      <c r="D30" s="380" t="s">
        <v>1655</v>
      </c>
      <c r="E30" s="380" t="s">
        <v>1664</v>
      </c>
      <c r="F30" s="380" t="s">
        <v>1657</v>
      </c>
      <c r="G30" s="380" t="s">
        <v>1670</v>
      </c>
    </row>
    <row r="31" spans="1:7">
      <c r="A31" s="435"/>
      <c r="B31" s="435"/>
      <c r="C31" s="380" t="s">
        <v>2197</v>
      </c>
      <c r="D31" s="380" t="s">
        <v>1648</v>
      </c>
      <c r="E31" s="380" t="s">
        <v>1671</v>
      </c>
      <c r="F31" s="380" t="s">
        <v>1672</v>
      </c>
      <c r="G31" s="380" t="s">
        <v>1670</v>
      </c>
    </row>
    <row r="32" spans="1:7">
      <c r="A32" s="380" t="s">
        <v>1683</v>
      </c>
      <c r="B32" s="381"/>
      <c r="C32" s="381"/>
      <c r="D32" s="381"/>
      <c r="E32" s="381"/>
      <c r="F32" s="381"/>
      <c r="G32" s="381"/>
    </row>
    <row r="33" spans="1:7" ht="101.25" customHeight="1">
      <c r="A33" s="434" t="s">
        <v>1684</v>
      </c>
      <c r="B33" s="434" t="s">
        <v>2208</v>
      </c>
      <c r="C33" s="380" t="s">
        <v>2196</v>
      </c>
      <c r="D33" s="380" t="s">
        <v>1633</v>
      </c>
      <c r="E33" s="380" t="s">
        <v>1685</v>
      </c>
      <c r="F33" s="380" t="s">
        <v>1686</v>
      </c>
      <c r="G33" s="380" t="s">
        <v>1687</v>
      </c>
    </row>
    <row r="34" spans="1:7">
      <c r="A34" s="435"/>
      <c r="B34" s="435"/>
      <c r="C34" s="380" t="s">
        <v>1655</v>
      </c>
      <c r="D34" s="380" t="s">
        <v>1688</v>
      </c>
      <c r="E34" s="380" t="s">
        <v>1689</v>
      </c>
      <c r="F34" s="380" t="s">
        <v>1642</v>
      </c>
      <c r="G34" s="380" t="s">
        <v>1687</v>
      </c>
    </row>
    <row r="35" spans="1:7">
      <c r="A35" s="435"/>
      <c r="B35" s="435"/>
      <c r="C35" s="380" t="s">
        <v>2197</v>
      </c>
      <c r="D35" s="380" t="s">
        <v>1690</v>
      </c>
      <c r="E35" s="380" t="s">
        <v>1691</v>
      </c>
      <c r="F35" s="380" t="s">
        <v>1692</v>
      </c>
      <c r="G35" s="380" t="s">
        <v>1687</v>
      </c>
    </row>
    <row r="36" spans="1:7" ht="36.75" customHeight="1">
      <c r="A36" s="434" t="s">
        <v>1693</v>
      </c>
      <c r="B36" s="434" t="s">
        <v>2209</v>
      </c>
      <c r="C36" s="380"/>
      <c r="D36" s="380"/>
      <c r="E36" s="380" t="s">
        <v>1694</v>
      </c>
      <c r="F36" s="380" t="s">
        <v>1695</v>
      </c>
      <c r="G36" s="380" t="s">
        <v>1696</v>
      </c>
    </row>
    <row r="37" spans="1:7" ht="22.5">
      <c r="A37" s="435"/>
      <c r="B37" s="435"/>
      <c r="C37" s="380" t="s">
        <v>2196</v>
      </c>
      <c r="D37" s="380" t="s">
        <v>1661</v>
      </c>
      <c r="E37" s="380" t="s">
        <v>1697</v>
      </c>
      <c r="F37" s="380" t="s">
        <v>1698</v>
      </c>
      <c r="G37" s="380" t="s">
        <v>1696</v>
      </c>
    </row>
    <row r="38" spans="1:7" ht="22.5">
      <c r="A38" s="435"/>
      <c r="B38" s="435"/>
      <c r="C38" s="380" t="s">
        <v>2196</v>
      </c>
      <c r="D38" s="380" t="s">
        <v>1661</v>
      </c>
      <c r="E38" s="380" t="s">
        <v>1699</v>
      </c>
      <c r="F38" s="380" t="s">
        <v>1698</v>
      </c>
      <c r="G38" s="380" t="s">
        <v>1696</v>
      </c>
    </row>
    <row r="39" spans="1:7" ht="22.5">
      <c r="A39" s="435"/>
      <c r="B39" s="435"/>
      <c r="C39" s="380" t="s">
        <v>1655</v>
      </c>
      <c r="D39" s="380" t="s">
        <v>1640</v>
      </c>
      <c r="E39" s="380" t="s">
        <v>1700</v>
      </c>
      <c r="F39" s="380" t="s">
        <v>1642</v>
      </c>
      <c r="G39" s="380" t="s">
        <v>1696</v>
      </c>
    </row>
    <row r="40" spans="1:7" ht="22.5">
      <c r="A40" s="435"/>
      <c r="B40" s="435"/>
      <c r="C40" s="380" t="s">
        <v>2197</v>
      </c>
      <c r="D40" s="380" t="s">
        <v>1644</v>
      </c>
      <c r="E40" s="380" t="s">
        <v>1701</v>
      </c>
      <c r="F40" s="380" t="s">
        <v>1702</v>
      </c>
      <c r="G40" s="380" t="s">
        <v>1696</v>
      </c>
    </row>
    <row r="41" spans="1:7" ht="22.5">
      <c r="A41" s="435"/>
      <c r="B41" s="435"/>
      <c r="C41" s="380" t="s">
        <v>2197</v>
      </c>
      <c r="D41" s="380" t="s">
        <v>1648</v>
      </c>
      <c r="E41" s="380" t="s">
        <v>1703</v>
      </c>
      <c r="F41" s="380" t="s">
        <v>1704</v>
      </c>
      <c r="G41" s="380" t="s">
        <v>1696</v>
      </c>
    </row>
    <row r="42" spans="1:7" ht="33" customHeight="1">
      <c r="A42" s="434" t="s">
        <v>1705</v>
      </c>
      <c r="B42" s="434" t="s">
        <v>2210</v>
      </c>
      <c r="C42" s="380"/>
      <c r="D42" s="380"/>
      <c r="E42" s="380" t="s">
        <v>1694</v>
      </c>
      <c r="F42" s="380" t="s">
        <v>1706</v>
      </c>
      <c r="G42" s="380" t="s">
        <v>1696</v>
      </c>
    </row>
    <row r="43" spans="1:7" ht="22.5">
      <c r="A43" s="435"/>
      <c r="B43" s="435"/>
      <c r="C43" s="380" t="s">
        <v>2196</v>
      </c>
      <c r="D43" s="380" t="s">
        <v>1661</v>
      </c>
      <c r="E43" s="380" t="s">
        <v>1699</v>
      </c>
      <c r="F43" s="380" t="s">
        <v>1707</v>
      </c>
      <c r="G43" s="380" t="s">
        <v>1696</v>
      </c>
    </row>
    <row r="44" spans="1:7" ht="22.5">
      <c r="A44" s="435"/>
      <c r="B44" s="435"/>
      <c r="C44" s="380" t="s">
        <v>2196</v>
      </c>
      <c r="D44" s="380" t="s">
        <v>1661</v>
      </c>
      <c r="E44" s="380" t="s">
        <v>1697</v>
      </c>
      <c r="F44" s="380" t="s">
        <v>1707</v>
      </c>
      <c r="G44" s="380" t="s">
        <v>1696</v>
      </c>
    </row>
    <row r="45" spans="1:7" ht="22.5">
      <c r="A45" s="435"/>
      <c r="B45" s="435"/>
      <c r="C45" s="380" t="s">
        <v>1655</v>
      </c>
      <c r="D45" s="380" t="s">
        <v>1640</v>
      </c>
      <c r="E45" s="380" t="s">
        <v>1700</v>
      </c>
      <c r="F45" s="380" t="s">
        <v>1642</v>
      </c>
      <c r="G45" s="380" t="s">
        <v>1696</v>
      </c>
    </row>
    <row r="46" spans="1:7" ht="22.5">
      <c r="A46" s="435"/>
      <c r="B46" s="435"/>
      <c r="C46" s="380" t="s">
        <v>2197</v>
      </c>
      <c r="D46" s="380" t="s">
        <v>1644</v>
      </c>
      <c r="E46" s="380" t="s">
        <v>1701</v>
      </c>
      <c r="F46" s="380" t="s">
        <v>1702</v>
      </c>
      <c r="G46" s="380" t="s">
        <v>1696</v>
      </c>
    </row>
    <row r="47" spans="1:7" ht="22.5">
      <c r="A47" s="435"/>
      <c r="B47" s="436"/>
      <c r="C47" s="380" t="s">
        <v>2197</v>
      </c>
      <c r="D47" s="380" t="s">
        <v>1648</v>
      </c>
      <c r="E47" s="380" t="s">
        <v>1703</v>
      </c>
      <c r="F47" s="380" t="s">
        <v>1708</v>
      </c>
      <c r="G47" s="380" t="s">
        <v>1696</v>
      </c>
    </row>
    <row r="48" spans="1:7" ht="101.25" customHeight="1">
      <c r="A48" s="434" t="s">
        <v>1709</v>
      </c>
      <c r="B48" s="434" t="s">
        <v>2208</v>
      </c>
      <c r="C48" s="380" t="s">
        <v>2196</v>
      </c>
      <c r="D48" s="380" t="s">
        <v>1661</v>
      </c>
      <c r="E48" s="380" t="s">
        <v>1710</v>
      </c>
      <c r="F48" s="380" t="s">
        <v>1707</v>
      </c>
      <c r="G48" s="380" t="s">
        <v>1711</v>
      </c>
    </row>
    <row r="49" spans="1:7" ht="22.5">
      <c r="A49" s="435"/>
      <c r="B49" s="435"/>
      <c r="C49" s="380" t="s">
        <v>1655</v>
      </c>
      <c r="D49" s="380" t="s">
        <v>1655</v>
      </c>
      <c r="E49" s="380" t="s">
        <v>1689</v>
      </c>
      <c r="F49" s="380" t="s">
        <v>1642</v>
      </c>
      <c r="G49" s="380" t="s">
        <v>1711</v>
      </c>
    </row>
    <row r="50" spans="1:7" ht="22.5">
      <c r="A50" s="435"/>
      <c r="B50" s="435"/>
      <c r="C50" s="380" t="s">
        <v>2197</v>
      </c>
      <c r="D50" s="380" t="s">
        <v>1690</v>
      </c>
      <c r="E50" s="380" t="s">
        <v>1691</v>
      </c>
      <c r="F50" s="380" t="s">
        <v>1692</v>
      </c>
      <c r="G50" s="380" t="s">
        <v>1711</v>
      </c>
    </row>
    <row r="51" spans="1:7">
      <c r="A51" s="380" t="s">
        <v>1712</v>
      </c>
      <c r="B51" s="381"/>
      <c r="C51" s="381"/>
      <c r="D51" s="381"/>
      <c r="E51" s="381"/>
      <c r="F51" s="381"/>
      <c r="G51" s="381"/>
    </row>
    <row r="52" spans="1:7" ht="101.25" customHeight="1">
      <c r="A52" s="434" t="s">
        <v>1714</v>
      </c>
      <c r="B52" s="434" t="s">
        <v>2211</v>
      </c>
      <c r="C52" s="380" t="s">
        <v>2196</v>
      </c>
      <c r="D52" s="380" t="s">
        <v>1661</v>
      </c>
      <c r="E52" s="380" t="s">
        <v>1697</v>
      </c>
      <c r="F52" s="380" t="s">
        <v>1672</v>
      </c>
      <c r="G52" s="380" t="s">
        <v>1715</v>
      </c>
    </row>
    <row r="53" spans="1:7">
      <c r="A53" s="435"/>
      <c r="B53" s="435"/>
      <c r="C53" s="380" t="s">
        <v>1655</v>
      </c>
      <c r="D53" s="380" t="s">
        <v>1655</v>
      </c>
      <c r="E53" s="380" t="s">
        <v>1647</v>
      </c>
      <c r="F53" s="380" t="s">
        <v>1677</v>
      </c>
      <c r="G53" s="380" t="s">
        <v>1715</v>
      </c>
    </row>
    <row r="54" spans="1:7">
      <c r="A54" s="435"/>
      <c r="B54" s="435"/>
      <c r="C54" s="380" t="s">
        <v>2198</v>
      </c>
      <c r="D54" s="380" t="s">
        <v>1713</v>
      </c>
      <c r="E54" s="380" t="s">
        <v>1716</v>
      </c>
      <c r="F54" s="380" t="s">
        <v>1677</v>
      </c>
      <c r="G54" s="380" t="s">
        <v>1715</v>
      </c>
    </row>
    <row r="55" spans="1:7" ht="157.5">
      <c r="A55" s="434" t="s">
        <v>2289</v>
      </c>
      <c r="B55" s="380" t="s">
        <v>2212</v>
      </c>
      <c r="C55" s="380" t="s">
        <v>2199</v>
      </c>
      <c r="D55" s="380" t="s">
        <v>1633</v>
      </c>
      <c r="E55" s="380" t="s">
        <v>1717</v>
      </c>
      <c r="F55" s="380" t="s">
        <v>1718</v>
      </c>
      <c r="G55" s="380" t="s">
        <v>1719</v>
      </c>
    </row>
    <row r="56" spans="1:7">
      <c r="A56" s="435"/>
      <c r="B56" s="380"/>
      <c r="C56" s="380" t="s">
        <v>2196</v>
      </c>
      <c r="D56" s="380" t="s">
        <v>1661</v>
      </c>
      <c r="E56" s="380" t="s">
        <v>1720</v>
      </c>
      <c r="F56" s="380" t="s">
        <v>1672</v>
      </c>
      <c r="G56" s="380" t="s">
        <v>1719</v>
      </c>
    </row>
    <row r="57" spans="1:7">
      <c r="A57" s="435"/>
      <c r="B57" s="380"/>
      <c r="C57" s="380" t="s">
        <v>1655</v>
      </c>
      <c r="D57" s="380" t="s">
        <v>1721</v>
      </c>
      <c r="E57" s="380" t="s">
        <v>1722</v>
      </c>
      <c r="F57" s="380" t="s">
        <v>1672</v>
      </c>
      <c r="G57" s="380" t="s">
        <v>1719</v>
      </c>
    </row>
    <row r="58" spans="1:7">
      <c r="A58" s="435"/>
      <c r="B58" s="380"/>
      <c r="C58" s="380" t="s">
        <v>2197</v>
      </c>
      <c r="D58" s="380" t="s">
        <v>1723</v>
      </c>
      <c r="E58" s="380" t="s">
        <v>1723</v>
      </c>
      <c r="F58" s="380" t="s">
        <v>1724</v>
      </c>
      <c r="G58" s="380" t="s">
        <v>1719</v>
      </c>
    </row>
    <row r="59" spans="1:7" ht="112.5" customHeight="1">
      <c r="A59" s="434" t="s">
        <v>1725</v>
      </c>
      <c r="B59" s="434" t="s">
        <v>2213</v>
      </c>
      <c r="C59" s="380" t="s">
        <v>2196</v>
      </c>
      <c r="D59" s="380" t="s">
        <v>1633</v>
      </c>
      <c r="E59" s="380" t="s">
        <v>1726</v>
      </c>
      <c r="F59" s="380" t="s">
        <v>1727</v>
      </c>
      <c r="G59" s="380" t="s">
        <v>1728</v>
      </c>
    </row>
    <row r="60" spans="1:7" ht="22.5">
      <c r="A60" s="435"/>
      <c r="B60" s="435"/>
      <c r="C60" s="380" t="s">
        <v>1655</v>
      </c>
      <c r="D60" s="380" t="s">
        <v>1655</v>
      </c>
      <c r="E60" s="380" t="s">
        <v>1729</v>
      </c>
      <c r="F60" s="380" t="s">
        <v>1672</v>
      </c>
      <c r="G60" s="380" t="s">
        <v>1728</v>
      </c>
    </row>
    <row r="61" spans="1:7">
      <c r="A61" s="436"/>
      <c r="B61" s="436"/>
      <c r="C61" s="381"/>
      <c r="D61" s="381"/>
      <c r="E61" s="381"/>
      <c r="F61" s="381"/>
      <c r="G61" s="381"/>
    </row>
    <row r="62" spans="1:7">
      <c r="A62" s="380" t="s">
        <v>1731</v>
      </c>
      <c r="B62" s="381"/>
      <c r="C62" s="381"/>
      <c r="D62" s="381"/>
      <c r="E62" s="381"/>
      <c r="F62" s="381"/>
      <c r="G62" s="381"/>
    </row>
    <row r="63" spans="1:7">
      <c r="A63" s="380" t="s">
        <v>1732</v>
      </c>
      <c r="B63" s="381"/>
      <c r="C63" s="381"/>
      <c r="D63" s="381"/>
      <c r="E63" s="381"/>
      <c r="F63" s="381"/>
      <c r="G63" s="381"/>
    </row>
    <row r="64" spans="1:7" ht="78.75" customHeight="1">
      <c r="A64" s="434" t="s">
        <v>1733</v>
      </c>
      <c r="B64" s="434" t="s">
        <v>2214</v>
      </c>
      <c r="C64" s="380" t="s">
        <v>2199</v>
      </c>
      <c r="D64" s="380" t="s">
        <v>1633</v>
      </c>
      <c r="E64" s="380" t="s">
        <v>1734</v>
      </c>
      <c r="F64" s="380" t="s">
        <v>1677</v>
      </c>
      <c r="G64" s="380" t="s">
        <v>1735</v>
      </c>
    </row>
    <row r="65" spans="1:7">
      <c r="A65" s="435"/>
      <c r="B65" s="435"/>
      <c r="C65" s="380" t="s">
        <v>2196</v>
      </c>
      <c r="D65" s="380" t="s">
        <v>1661</v>
      </c>
      <c r="E65" s="380" t="s">
        <v>1736</v>
      </c>
      <c r="F65" s="380" t="s">
        <v>1737</v>
      </c>
      <c r="G65" s="380" t="s">
        <v>1735</v>
      </c>
    </row>
    <row r="66" spans="1:7">
      <c r="A66" s="435"/>
      <c r="B66" s="435"/>
      <c r="C66" s="380" t="s">
        <v>1655</v>
      </c>
      <c r="D66" s="380" t="s">
        <v>1738</v>
      </c>
      <c r="E66" s="380" t="s">
        <v>1739</v>
      </c>
      <c r="F66" s="380" t="s">
        <v>1740</v>
      </c>
      <c r="G66" s="380" t="s">
        <v>1735</v>
      </c>
    </row>
    <row r="67" spans="1:7">
      <c r="A67" s="435"/>
      <c r="B67" s="435"/>
      <c r="C67" s="380" t="s">
        <v>2197</v>
      </c>
      <c r="D67" s="380" t="s">
        <v>1648</v>
      </c>
      <c r="E67" s="380" t="s">
        <v>1741</v>
      </c>
      <c r="F67" s="380" t="s">
        <v>1742</v>
      </c>
      <c r="G67" s="380" t="s">
        <v>1735</v>
      </c>
    </row>
    <row r="68" spans="1:7" ht="22.5" customHeight="1">
      <c r="A68" s="434" t="s">
        <v>2297</v>
      </c>
      <c r="B68" s="434" t="s">
        <v>2215</v>
      </c>
      <c r="C68" s="380" t="s">
        <v>2196</v>
      </c>
      <c r="D68" s="380" t="s">
        <v>1661</v>
      </c>
      <c r="E68" s="380" t="s">
        <v>1745</v>
      </c>
      <c r="F68" s="380" t="s">
        <v>1672</v>
      </c>
      <c r="G68" s="380" t="s">
        <v>1746</v>
      </c>
    </row>
    <row r="69" spans="1:7" ht="22.5">
      <c r="A69" s="435"/>
      <c r="B69" s="435"/>
      <c r="C69" s="380" t="s">
        <v>1655</v>
      </c>
      <c r="D69" s="380" t="s">
        <v>1655</v>
      </c>
      <c r="E69" s="380" t="s">
        <v>1747</v>
      </c>
      <c r="F69" s="380" t="s">
        <v>1748</v>
      </c>
      <c r="G69" s="380" t="s">
        <v>1746</v>
      </c>
    </row>
    <row r="70" spans="1:7">
      <c r="A70" s="435"/>
      <c r="B70" s="435"/>
      <c r="C70" s="380" t="s">
        <v>2197</v>
      </c>
      <c r="D70" s="380" t="s">
        <v>1661</v>
      </c>
      <c r="E70" s="380" t="s">
        <v>1749</v>
      </c>
      <c r="F70" s="380" t="s">
        <v>1672</v>
      </c>
      <c r="G70" s="380" t="s">
        <v>1746</v>
      </c>
    </row>
    <row r="71" spans="1:7">
      <c r="A71" s="436"/>
      <c r="B71" s="436"/>
      <c r="C71" s="381"/>
      <c r="D71" s="381"/>
      <c r="E71" s="381"/>
      <c r="F71" s="381"/>
      <c r="G71" s="381"/>
    </row>
    <row r="72" spans="1:7">
      <c r="A72" s="380" t="s">
        <v>1750</v>
      </c>
      <c r="B72" s="381"/>
      <c r="C72" s="381"/>
      <c r="D72" s="381"/>
      <c r="E72" s="381"/>
      <c r="F72" s="381"/>
      <c r="G72" s="381"/>
    </row>
    <row r="73" spans="1:7">
      <c r="A73" s="434" t="s">
        <v>1751</v>
      </c>
      <c r="B73" s="434" t="s">
        <v>2216</v>
      </c>
      <c r="C73" s="380" t="s">
        <v>2196</v>
      </c>
      <c r="D73" s="380" t="s">
        <v>1633</v>
      </c>
      <c r="E73" s="380" t="s">
        <v>1752</v>
      </c>
      <c r="F73" s="380" t="s">
        <v>1753</v>
      </c>
      <c r="G73" s="380" t="s">
        <v>1754</v>
      </c>
    </row>
    <row r="74" spans="1:7">
      <c r="A74" s="435"/>
      <c r="B74" s="435"/>
      <c r="C74" s="380" t="s">
        <v>2196</v>
      </c>
      <c r="D74" s="380" t="s">
        <v>1633</v>
      </c>
      <c r="E74" s="380" t="s">
        <v>1755</v>
      </c>
      <c r="F74" s="380" t="s">
        <v>1756</v>
      </c>
      <c r="G74" s="380" t="s">
        <v>1754</v>
      </c>
    </row>
    <row r="75" spans="1:7">
      <c r="A75" s="435"/>
      <c r="B75" s="435"/>
      <c r="C75" s="380" t="s">
        <v>2196</v>
      </c>
      <c r="D75" s="380" t="s">
        <v>1633</v>
      </c>
      <c r="E75" s="380" t="s">
        <v>1757</v>
      </c>
      <c r="F75" s="380" t="s">
        <v>1758</v>
      </c>
      <c r="G75" s="380" t="s">
        <v>1754</v>
      </c>
    </row>
    <row r="76" spans="1:7">
      <c r="A76" s="435"/>
      <c r="B76" s="435"/>
      <c r="C76" s="380" t="s">
        <v>2196</v>
      </c>
      <c r="D76" s="380" t="s">
        <v>1661</v>
      </c>
      <c r="E76" s="380" t="s">
        <v>1759</v>
      </c>
      <c r="F76" s="380" t="s">
        <v>1672</v>
      </c>
      <c r="G76" s="380" t="s">
        <v>1754</v>
      </c>
    </row>
    <row r="77" spans="1:7">
      <c r="A77" s="435"/>
      <c r="B77" s="435"/>
      <c r="C77" s="380" t="s">
        <v>2196</v>
      </c>
      <c r="D77" s="380" t="s">
        <v>1661</v>
      </c>
      <c r="E77" s="380" t="s">
        <v>1760</v>
      </c>
      <c r="F77" s="380" t="s">
        <v>1761</v>
      </c>
      <c r="G77" s="380" t="s">
        <v>1754</v>
      </c>
    </row>
    <row r="78" spans="1:7">
      <c r="A78" s="435"/>
      <c r="B78" s="435"/>
      <c r="C78" s="380" t="s">
        <v>1655</v>
      </c>
      <c r="D78" s="380" t="s">
        <v>1647</v>
      </c>
      <c r="E78" s="380" t="s">
        <v>1730</v>
      </c>
      <c r="F78" s="380" t="s">
        <v>1762</v>
      </c>
      <c r="G78" s="380" t="s">
        <v>1754</v>
      </c>
    </row>
    <row r="79" spans="1:7" ht="22.5">
      <c r="A79" s="435"/>
      <c r="B79" s="435"/>
      <c r="C79" s="380" t="s">
        <v>2197</v>
      </c>
      <c r="D79" s="380" t="s">
        <v>1648</v>
      </c>
      <c r="E79" s="380" t="s">
        <v>1763</v>
      </c>
      <c r="F79" s="380" t="s">
        <v>1764</v>
      </c>
      <c r="G79" s="380" t="s">
        <v>1754</v>
      </c>
    </row>
    <row r="80" spans="1:7" ht="24" customHeight="1">
      <c r="A80" s="434" t="s">
        <v>1765</v>
      </c>
      <c r="B80" s="437" t="s">
        <v>2217</v>
      </c>
      <c r="C80" s="380" t="s">
        <v>2196</v>
      </c>
      <c r="D80" s="380" t="s">
        <v>1766</v>
      </c>
      <c r="E80" s="380" t="s">
        <v>1767</v>
      </c>
      <c r="F80" s="380" t="s">
        <v>1768</v>
      </c>
      <c r="G80" s="380" t="s">
        <v>1769</v>
      </c>
    </row>
    <row r="81" spans="1:7">
      <c r="A81" s="435"/>
      <c r="B81" s="438"/>
      <c r="C81" s="380" t="s">
        <v>2196</v>
      </c>
      <c r="D81" s="380" t="s">
        <v>1766</v>
      </c>
      <c r="E81" s="380" t="s">
        <v>1770</v>
      </c>
      <c r="F81" s="380" t="s">
        <v>1771</v>
      </c>
      <c r="G81" s="380" t="s">
        <v>1772</v>
      </c>
    </row>
    <row r="82" spans="1:7">
      <c r="A82" s="435"/>
      <c r="B82" s="438"/>
      <c r="C82" s="380" t="s">
        <v>2196</v>
      </c>
      <c r="D82" s="380" t="s">
        <v>1773</v>
      </c>
      <c r="E82" s="380" t="s">
        <v>1774</v>
      </c>
      <c r="F82" s="380" t="s">
        <v>1775</v>
      </c>
      <c r="G82" s="380" t="s">
        <v>1776</v>
      </c>
    </row>
    <row r="83" spans="1:7">
      <c r="A83" s="435"/>
      <c r="B83" s="438"/>
      <c r="C83" s="380" t="s">
        <v>2196</v>
      </c>
      <c r="D83" s="380" t="s">
        <v>1773</v>
      </c>
      <c r="E83" s="380" t="s">
        <v>1777</v>
      </c>
      <c r="F83" s="380" t="s">
        <v>1778</v>
      </c>
      <c r="G83" s="380" t="s">
        <v>1776</v>
      </c>
    </row>
    <row r="84" spans="1:7">
      <c r="A84" s="435"/>
      <c r="B84" s="438"/>
      <c r="C84" s="380" t="s">
        <v>2196</v>
      </c>
      <c r="D84" s="380" t="s">
        <v>1773</v>
      </c>
      <c r="E84" s="380" t="s">
        <v>1779</v>
      </c>
      <c r="F84" s="380" t="s">
        <v>1775</v>
      </c>
      <c r="G84" s="380" t="s">
        <v>1776</v>
      </c>
    </row>
    <row r="85" spans="1:7">
      <c r="A85" s="435"/>
      <c r="B85" s="438"/>
      <c r="C85" s="380" t="s">
        <v>2196</v>
      </c>
      <c r="D85" s="380" t="s">
        <v>1633</v>
      </c>
      <c r="E85" s="380" t="s">
        <v>1780</v>
      </c>
      <c r="F85" s="380" t="s">
        <v>1781</v>
      </c>
      <c r="G85" s="380" t="s">
        <v>1782</v>
      </c>
    </row>
    <row r="86" spans="1:7" ht="22.5">
      <c r="A86" s="435"/>
      <c r="B86" s="438"/>
      <c r="C86" s="380" t="s">
        <v>2196</v>
      </c>
      <c r="D86" s="380" t="s">
        <v>1633</v>
      </c>
      <c r="E86" s="380" t="s">
        <v>1743</v>
      </c>
      <c r="F86" s="380" t="s">
        <v>1783</v>
      </c>
      <c r="G86" s="380" t="s">
        <v>1784</v>
      </c>
    </row>
    <row r="87" spans="1:7">
      <c r="A87" s="435"/>
      <c r="B87" s="438"/>
      <c r="C87" s="380" t="s">
        <v>2196</v>
      </c>
      <c r="D87" s="380" t="s">
        <v>1633</v>
      </c>
      <c r="E87" s="380" t="s">
        <v>1785</v>
      </c>
      <c r="F87" s="380" t="s">
        <v>1786</v>
      </c>
      <c r="G87" s="380" t="s">
        <v>1784</v>
      </c>
    </row>
    <row r="88" spans="1:7">
      <c r="A88" s="435"/>
      <c r="B88" s="438"/>
      <c r="C88" s="380" t="s">
        <v>2196</v>
      </c>
      <c r="D88" s="380" t="s">
        <v>1633</v>
      </c>
      <c r="E88" s="380" t="s">
        <v>1787</v>
      </c>
      <c r="F88" s="380" t="s">
        <v>1788</v>
      </c>
      <c r="G88" s="380" t="s">
        <v>1789</v>
      </c>
    </row>
    <row r="89" spans="1:7">
      <c r="A89" s="435"/>
      <c r="B89" s="438"/>
      <c r="C89" s="380" t="s">
        <v>2196</v>
      </c>
      <c r="D89" s="380" t="s">
        <v>1661</v>
      </c>
      <c r="E89" s="380" t="s">
        <v>1790</v>
      </c>
      <c r="F89" s="380" t="s">
        <v>1657</v>
      </c>
      <c r="G89" s="380" t="s">
        <v>1791</v>
      </c>
    </row>
    <row r="90" spans="1:7">
      <c r="A90" s="435"/>
      <c r="B90" s="438"/>
      <c r="C90" s="380" t="s">
        <v>2196</v>
      </c>
      <c r="D90" s="380" t="s">
        <v>1661</v>
      </c>
      <c r="E90" s="380" t="s">
        <v>1792</v>
      </c>
      <c r="F90" s="380" t="s">
        <v>1657</v>
      </c>
      <c r="G90" s="380" t="s">
        <v>1791</v>
      </c>
    </row>
    <row r="91" spans="1:7">
      <c r="A91" s="435"/>
      <c r="B91" s="438"/>
      <c r="C91" s="380" t="s">
        <v>2196</v>
      </c>
      <c r="D91" s="380" t="s">
        <v>1661</v>
      </c>
      <c r="E91" s="380" t="s">
        <v>1793</v>
      </c>
      <c r="F91" s="380" t="s">
        <v>1794</v>
      </c>
      <c r="G91" s="380" t="s">
        <v>1776</v>
      </c>
    </row>
    <row r="92" spans="1:7" ht="22.5">
      <c r="A92" s="435"/>
      <c r="B92" s="438"/>
      <c r="C92" s="380" t="s">
        <v>1655</v>
      </c>
      <c r="D92" s="380" t="s">
        <v>1647</v>
      </c>
      <c r="E92" s="380" t="s">
        <v>1795</v>
      </c>
      <c r="F92" s="380" t="s">
        <v>1762</v>
      </c>
      <c r="G92" s="380" t="s">
        <v>1796</v>
      </c>
    </row>
    <row r="93" spans="1:7">
      <c r="A93" s="435"/>
      <c r="B93" s="438"/>
      <c r="C93" s="380" t="s">
        <v>2197</v>
      </c>
      <c r="D93" s="380" t="s">
        <v>1744</v>
      </c>
      <c r="E93" s="380" t="s">
        <v>1797</v>
      </c>
      <c r="F93" s="380" t="s">
        <v>1764</v>
      </c>
      <c r="G93" s="380" t="s">
        <v>1798</v>
      </c>
    </row>
    <row r="94" spans="1:7">
      <c r="A94" s="380" t="s">
        <v>1800</v>
      </c>
      <c r="B94" s="381"/>
      <c r="C94" s="381"/>
      <c r="D94" s="381"/>
      <c r="E94" s="381"/>
      <c r="F94" s="381"/>
      <c r="G94" s="381"/>
    </row>
    <row r="95" spans="1:7" ht="16.5" customHeight="1">
      <c r="A95" s="434" t="s">
        <v>1801</v>
      </c>
      <c r="B95" s="434" t="s">
        <v>2218</v>
      </c>
      <c r="C95" s="380" t="s">
        <v>2196</v>
      </c>
      <c r="D95" s="380" t="s">
        <v>1633</v>
      </c>
      <c r="E95" s="380" t="s">
        <v>1802</v>
      </c>
      <c r="F95" s="380" t="s">
        <v>1672</v>
      </c>
      <c r="G95" s="380" t="s">
        <v>1803</v>
      </c>
    </row>
    <row r="96" spans="1:7" ht="33.75" customHeight="1">
      <c r="A96" s="435"/>
      <c r="B96" s="435"/>
      <c r="C96" s="380" t="s">
        <v>2196</v>
      </c>
      <c r="D96" s="380" t="s">
        <v>1661</v>
      </c>
      <c r="E96" s="380" t="s">
        <v>1804</v>
      </c>
      <c r="F96" s="380" t="s">
        <v>1672</v>
      </c>
      <c r="G96" s="380" t="s">
        <v>1803</v>
      </c>
    </row>
    <row r="97" spans="1:7" ht="22.5" customHeight="1">
      <c r="A97" s="435"/>
      <c r="B97" s="435"/>
      <c r="C97" s="380" t="s">
        <v>1655</v>
      </c>
      <c r="D97" s="380" t="s">
        <v>1647</v>
      </c>
      <c r="E97" s="380" t="s">
        <v>1805</v>
      </c>
      <c r="F97" s="380" t="s">
        <v>1672</v>
      </c>
      <c r="G97" s="380" t="s">
        <v>1803</v>
      </c>
    </row>
    <row r="98" spans="1:7" ht="22.5" customHeight="1">
      <c r="A98" s="435"/>
      <c r="B98" s="435"/>
      <c r="C98" s="380" t="s">
        <v>2198</v>
      </c>
      <c r="D98" s="380" t="s">
        <v>1648</v>
      </c>
      <c r="E98" s="380" t="s">
        <v>1806</v>
      </c>
      <c r="F98" s="380" t="s">
        <v>1807</v>
      </c>
      <c r="G98" s="380" t="s">
        <v>1803</v>
      </c>
    </row>
    <row r="99" spans="1:7" ht="1.5" customHeight="1">
      <c r="A99" s="436"/>
      <c r="B99" s="436"/>
      <c r="C99" s="381"/>
      <c r="D99" s="381"/>
      <c r="E99" s="381"/>
      <c r="F99" s="381"/>
      <c r="G99" s="381"/>
    </row>
    <row r="100" spans="1:7" ht="67.5" customHeight="1">
      <c r="A100" s="434" t="s">
        <v>1808</v>
      </c>
      <c r="B100" s="434" t="s">
        <v>2219</v>
      </c>
      <c r="C100" s="380" t="s">
        <v>2196</v>
      </c>
      <c r="D100" s="380" t="s">
        <v>1633</v>
      </c>
      <c r="E100" s="380" t="s">
        <v>1809</v>
      </c>
      <c r="F100" s="380" t="s">
        <v>1807</v>
      </c>
      <c r="G100" s="380" t="s">
        <v>1810</v>
      </c>
    </row>
    <row r="101" spans="1:7">
      <c r="A101" s="435"/>
      <c r="B101" s="435"/>
      <c r="C101" s="380" t="s">
        <v>1655</v>
      </c>
      <c r="D101" s="380" t="s">
        <v>1647</v>
      </c>
      <c r="E101" s="380" t="s">
        <v>1647</v>
      </c>
      <c r="F101" s="380" t="s">
        <v>1672</v>
      </c>
      <c r="G101" s="380" t="s">
        <v>1810</v>
      </c>
    </row>
    <row r="102" spans="1:7">
      <c r="A102" s="435"/>
      <c r="B102" s="435"/>
      <c r="C102" s="380" t="s">
        <v>2197</v>
      </c>
      <c r="D102" s="380" t="s">
        <v>1648</v>
      </c>
      <c r="E102" s="380" t="s">
        <v>1811</v>
      </c>
      <c r="F102" s="380" t="s">
        <v>1799</v>
      </c>
      <c r="G102" s="380" t="s">
        <v>1810</v>
      </c>
    </row>
    <row r="103" spans="1:7" ht="45" customHeight="1">
      <c r="A103" s="434" t="s">
        <v>1812</v>
      </c>
      <c r="B103" s="434" t="s">
        <v>2220</v>
      </c>
      <c r="C103" s="380" t="s">
        <v>2196</v>
      </c>
      <c r="D103" s="380" t="s">
        <v>1661</v>
      </c>
      <c r="E103" s="380" t="s">
        <v>1813</v>
      </c>
      <c r="F103" s="380" t="s">
        <v>1672</v>
      </c>
      <c r="G103" s="380" t="s">
        <v>1814</v>
      </c>
    </row>
    <row r="104" spans="1:7">
      <c r="A104" s="435"/>
      <c r="B104" s="435"/>
      <c r="C104" s="380" t="s">
        <v>1655</v>
      </c>
      <c r="D104" s="380" t="s">
        <v>1647</v>
      </c>
      <c r="E104" s="380" t="s">
        <v>1815</v>
      </c>
      <c r="F104" s="380" t="s">
        <v>1807</v>
      </c>
      <c r="G104" s="380" t="s">
        <v>1814</v>
      </c>
    </row>
    <row r="105" spans="1:7">
      <c r="A105" s="435"/>
      <c r="B105" s="436"/>
      <c r="C105" s="380" t="s">
        <v>2198</v>
      </c>
      <c r="D105" s="380" t="s">
        <v>1648</v>
      </c>
      <c r="E105" s="380" t="s">
        <v>1816</v>
      </c>
      <c r="F105" s="380" t="s">
        <v>1677</v>
      </c>
      <c r="G105" s="380" t="s">
        <v>1814</v>
      </c>
    </row>
    <row r="106" spans="1:7">
      <c r="A106" s="380" t="s">
        <v>1817</v>
      </c>
      <c r="B106" s="381"/>
      <c r="C106" s="381"/>
      <c r="D106" s="381"/>
      <c r="E106" s="381"/>
      <c r="F106" s="381"/>
      <c r="G106" s="381"/>
    </row>
    <row r="107" spans="1:7">
      <c r="A107" s="380" t="s">
        <v>1818</v>
      </c>
      <c r="B107" s="381"/>
      <c r="C107" s="381"/>
      <c r="D107" s="381"/>
      <c r="E107" s="381"/>
      <c r="F107" s="381"/>
      <c r="G107" s="381"/>
    </row>
    <row r="108" spans="1:7" ht="45" customHeight="1">
      <c r="A108" s="434" t="s">
        <v>1819</v>
      </c>
      <c r="B108" s="434" t="s">
        <v>2221</v>
      </c>
      <c r="C108" s="380" t="s">
        <v>2196</v>
      </c>
      <c r="D108" s="380" t="s">
        <v>1633</v>
      </c>
      <c r="E108" s="380" t="s">
        <v>1820</v>
      </c>
      <c r="F108" s="380" t="s">
        <v>1821</v>
      </c>
      <c r="G108" s="380" t="s">
        <v>1822</v>
      </c>
    </row>
    <row r="109" spans="1:7">
      <c r="A109" s="435"/>
      <c r="B109" s="435"/>
      <c r="C109" s="380" t="s">
        <v>1655</v>
      </c>
      <c r="D109" s="380" t="s">
        <v>1640</v>
      </c>
      <c r="E109" s="380" t="s">
        <v>1823</v>
      </c>
      <c r="F109" s="380" t="s">
        <v>1677</v>
      </c>
      <c r="G109" s="380" t="s">
        <v>1822</v>
      </c>
    </row>
    <row r="110" spans="1:7">
      <c r="A110" s="435"/>
      <c r="B110" s="436"/>
      <c r="C110" s="380" t="s">
        <v>2198</v>
      </c>
      <c r="D110" s="380" t="s">
        <v>1648</v>
      </c>
      <c r="E110" s="380" t="s">
        <v>1824</v>
      </c>
      <c r="F110" s="380" t="s">
        <v>1825</v>
      </c>
      <c r="G110" s="380" t="s">
        <v>1822</v>
      </c>
    </row>
    <row r="111" spans="1:7" ht="112.5" customHeight="1">
      <c r="A111" s="434" t="s">
        <v>1826</v>
      </c>
      <c r="B111" s="434" t="s">
        <v>2222</v>
      </c>
      <c r="C111" s="380" t="s">
        <v>2199</v>
      </c>
      <c r="D111" s="380" t="s">
        <v>1633</v>
      </c>
      <c r="E111" s="380" t="s">
        <v>1827</v>
      </c>
      <c r="F111" s="380" t="s">
        <v>1828</v>
      </c>
      <c r="G111" s="380" t="s">
        <v>1829</v>
      </c>
    </row>
    <row r="112" spans="1:7">
      <c r="A112" s="435"/>
      <c r="B112" s="435"/>
      <c r="C112" s="380" t="s">
        <v>1655</v>
      </c>
      <c r="D112" s="380" t="s">
        <v>1640</v>
      </c>
      <c r="E112" s="380" t="s">
        <v>1830</v>
      </c>
      <c r="F112" s="380" t="s">
        <v>1677</v>
      </c>
      <c r="G112" s="380" t="s">
        <v>1829</v>
      </c>
    </row>
    <row r="113" spans="1:7">
      <c r="A113" s="435"/>
      <c r="B113" s="436"/>
      <c r="C113" s="380" t="s">
        <v>2197</v>
      </c>
      <c r="D113" s="380" t="s">
        <v>1648</v>
      </c>
      <c r="E113" s="380" t="s">
        <v>1831</v>
      </c>
      <c r="F113" s="380" t="s">
        <v>1832</v>
      </c>
      <c r="G113" s="380" t="s">
        <v>1829</v>
      </c>
    </row>
    <row r="114" spans="1:7">
      <c r="A114" s="380" t="s">
        <v>1833</v>
      </c>
      <c r="B114" s="381"/>
      <c r="C114" s="381"/>
      <c r="D114" s="381"/>
      <c r="E114" s="381"/>
      <c r="F114" s="381"/>
      <c r="G114" s="381"/>
    </row>
    <row r="115" spans="1:7" ht="168.75" customHeight="1">
      <c r="A115" s="434" t="s">
        <v>1834</v>
      </c>
      <c r="B115" s="437" t="s">
        <v>2223</v>
      </c>
      <c r="C115" s="380" t="s">
        <v>2196</v>
      </c>
      <c r="D115" s="380" t="s">
        <v>1661</v>
      </c>
      <c r="E115" s="380" t="s">
        <v>1835</v>
      </c>
      <c r="F115" s="380" t="s">
        <v>1672</v>
      </c>
      <c r="G115" s="380" t="s">
        <v>1836</v>
      </c>
    </row>
    <row r="116" spans="1:7">
      <c r="A116" s="435"/>
      <c r="B116" s="438"/>
      <c r="C116" s="380" t="s">
        <v>1655</v>
      </c>
      <c r="D116" s="380" t="s">
        <v>1640</v>
      </c>
      <c r="E116" s="380" t="s">
        <v>1640</v>
      </c>
      <c r="F116" s="380" t="s">
        <v>1672</v>
      </c>
      <c r="G116" s="380" t="s">
        <v>1836</v>
      </c>
    </row>
    <row r="117" spans="1:7">
      <c r="A117" s="435"/>
      <c r="B117" s="438"/>
      <c r="C117" s="380" t="s">
        <v>2197</v>
      </c>
      <c r="D117" s="380" t="s">
        <v>1648</v>
      </c>
      <c r="E117" s="380" t="s">
        <v>1837</v>
      </c>
      <c r="F117" s="380" t="s">
        <v>1672</v>
      </c>
      <c r="G117" s="380" t="s">
        <v>1836</v>
      </c>
    </row>
    <row r="118" spans="1:7">
      <c r="A118" s="380" t="s">
        <v>1838</v>
      </c>
      <c r="B118" s="381"/>
      <c r="C118" s="381"/>
      <c r="D118" s="381"/>
      <c r="E118" s="381"/>
      <c r="F118" s="381"/>
      <c r="G118" s="381"/>
    </row>
    <row r="119" spans="1:7">
      <c r="A119" s="380" t="s">
        <v>1839</v>
      </c>
      <c r="B119" s="381"/>
      <c r="C119" s="381"/>
      <c r="D119" s="381"/>
      <c r="E119" s="381"/>
      <c r="F119" s="381"/>
      <c r="G119" s="381"/>
    </row>
    <row r="120" spans="1:7" ht="134.25" customHeight="1">
      <c r="A120" s="434" t="s">
        <v>1840</v>
      </c>
      <c r="B120" s="440" t="s">
        <v>2224</v>
      </c>
      <c r="C120" s="380" t="s">
        <v>2196</v>
      </c>
      <c r="D120" s="380" t="s">
        <v>1633</v>
      </c>
      <c r="E120" s="380" t="s">
        <v>1841</v>
      </c>
      <c r="F120" s="380" t="s">
        <v>1842</v>
      </c>
      <c r="G120" s="380" t="s">
        <v>1843</v>
      </c>
    </row>
    <row r="121" spans="1:7">
      <c r="A121" s="435"/>
      <c r="B121" s="441"/>
      <c r="C121" s="380" t="s">
        <v>2196</v>
      </c>
      <c r="D121" s="380" t="s">
        <v>1633</v>
      </c>
      <c r="E121" s="380" t="s">
        <v>1844</v>
      </c>
      <c r="F121" s="380" t="s">
        <v>1845</v>
      </c>
      <c r="G121" s="380" t="s">
        <v>1843</v>
      </c>
    </row>
    <row r="122" spans="1:7">
      <c r="A122" s="435"/>
      <c r="B122" s="441"/>
      <c r="C122" s="380" t="s">
        <v>2196</v>
      </c>
      <c r="D122" s="380" t="s">
        <v>1633</v>
      </c>
      <c r="E122" s="380" t="s">
        <v>1846</v>
      </c>
      <c r="F122" s="380" t="s">
        <v>1847</v>
      </c>
      <c r="G122" s="380" t="s">
        <v>1843</v>
      </c>
    </row>
    <row r="123" spans="1:7" ht="22.5">
      <c r="A123" s="435"/>
      <c r="B123" s="441"/>
      <c r="C123" s="380" t="s">
        <v>1655</v>
      </c>
      <c r="D123" s="380" t="s">
        <v>1848</v>
      </c>
      <c r="E123" s="380" t="s">
        <v>1849</v>
      </c>
      <c r="F123" s="380" t="s">
        <v>1850</v>
      </c>
      <c r="G123" s="380" t="s">
        <v>1851</v>
      </c>
    </row>
    <row r="124" spans="1:7" ht="31.5" customHeight="1">
      <c r="A124" s="435"/>
      <c r="B124" s="442"/>
      <c r="C124" s="380" t="s">
        <v>2197</v>
      </c>
      <c r="D124" s="380" t="s">
        <v>1648</v>
      </c>
      <c r="E124" s="380" t="s">
        <v>1852</v>
      </c>
      <c r="F124" s="380" t="s">
        <v>1853</v>
      </c>
      <c r="G124" s="380" t="s">
        <v>1843</v>
      </c>
    </row>
    <row r="125" spans="1:7" ht="22.5" customHeight="1">
      <c r="A125" s="434" t="s">
        <v>1854</v>
      </c>
      <c r="B125" s="434" t="s">
        <v>2225</v>
      </c>
      <c r="C125" s="380" t="s">
        <v>2196</v>
      </c>
      <c r="D125" s="380" t="s">
        <v>1633</v>
      </c>
      <c r="E125" s="380" t="s">
        <v>1855</v>
      </c>
      <c r="F125" s="380" t="s">
        <v>1764</v>
      </c>
      <c r="G125" s="380" t="s">
        <v>1856</v>
      </c>
    </row>
    <row r="126" spans="1:7">
      <c r="A126" s="435"/>
      <c r="B126" s="435"/>
      <c r="C126" s="380" t="s">
        <v>1655</v>
      </c>
      <c r="D126" s="380" t="s">
        <v>1640</v>
      </c>
      <c r="E126" s="380" t="s">
        <v>1857</v>
      </c>
      <c r="F126" s="380" t="s">
        <v>1783</v>
      </c>
      <c r="G126" s="380" t="s">
        <v>1858</v>
      </c>
    </row>
    <row r="127" spans="1:7" ht="22.5">
      <c r="A127" s="435"/>
      <c r="B127" s="436"/>
      <c r="C127" s="380" t="s">
        <v>2197</v>
      </c>
      <c r="D127" s="380" t="s">
        <v>1648</v>
      </c>
      <c r="E127" s="380" t="s">
        <v>1859</v>
      </c>
      <c r="F127" s="380" t="s">
        <v>1853</v>
      </c>
      <c r="G127" s="380" t="s">
        <v>1858</v>
      </c>
    </row>
    <row r="128" spans="1:7">
      <c r="A128" s="380" t="s">
        <v>1860</v>
      </c>
      <c r="B128" s="381"/>
      <c r="C128" s="381"/>
      <c r="D128" s="381"/>
      <c r="E128" s="381"/>
      <c r="F128" s="381"/>
      <c r="G128" s="381"/>
    </row>
    <row r="129" spans="1:7" ht="22.5" customHeight="1">
      <c r="A129" s="434" t="s">
        <v>1861</v>
      </c>
      <c r="B129" s="434" t="s">
        <v>2226</v>
      </c>
      <c r="C129" s="380" t="s">
        <v>2196</v>
      </c>
      <c r="D129" s="380" t="s">
        <v>1633</v>
      </c>
      <c r="E129" s="380" t="s">
        <v>1862</v>
      </c>
      <c r="F129" s="380" t="s">
        <v>1863</v>
      </c>
      <c r="G129" s="380" t="s">
        <v>1864</v>
      </c>
    </row>
    <row r="130" spans="1:7">
      <c r="A130" s="435"/>
      <c r="B130" s="435"/>
      <c r="C130" s="380" t="s">
        <v>1655</v>
      </c>
      <c r="D130" s="380" t="s">
        <v>1865</v>
      </c>
      <c r="E130" s="380" t="s">
        <v>1866</v>
      </c>
      <c r="F130" s="380" t="s">
        <v>1863</v>
      </c>
      <c r="G130" s="380" t="s">
        <v>1864</v>
      </c>
    </row>
    <row r="131" spans="1:7">
      <c r="A131" s="435"/>
      <c r="B131" s="436"/>
      <c r="C131" s="380" t="s">
        <v>2197</v>
      </c>
      <c r="D131" s="380" t="s">
        <v>1867</v>
      </c>
      <c r="E131" s="380" t="s">
        <v>1868</v>
      </c>
      <c r="F131" s="380" t="s">
        <v>1869</v>
      </c>
      <c r="G131" s="380" t="s">
        <v>1864</v>
      </c>
    </row>
    <row r="132" spans="1:7" ht="191.25" customHeight="1">
      <c r="A132" s="434" t="s">
        <v>1870</v>
      </c>
      <c r="B132" s="434" t="s">
        <v>2227</v>
      </c>
      <c r="C132" s="380" t="s">
        <v>2196</v>
      </c>
      <c r="D132" s="380" t="s">
        <v>1633</v>
      </c>
      <c r="E132" s="380" t="s">
        <v>1871</v>
      </c>
      <c r="F132" s="380" t="s">
        <v>1872</v>
      </c>
      <c r="G132" s="380" t="s">
        <v>1864</v>
      </c>
    </row>
    <row r="133" spans="1:7">
      <c r="A133" s="435"/>
      <c r="B133" s="435"/>
      <c r="C133" s="380" t="s">
        <v>1655</v>
      </c>
      <c r="D133" s="380" t="s">
        <v>1865</v>
      </c>
      <c r="E133" s="380" t="s">
        <v>1873</v>
      </c>
      <c r="F133" s="380" t="s">
        <v>1874</v>
      </c>
      <c r="G133" s="380" t="s">
        <v>1864</v>
      </c>
    </row>
    <row r="134" spans="1:7">
      <c r="A134" s="435"/>
      <c r="B134" s="436"/>
      <c r="C134" s="380" t="s">
        <v>2197</v>
      </c>
      <c r="D134" s="380" t="s">
        <v>1867</v>
      </c>
      <c r="E134" s="380" t="s">
        <v>1875</v>
      </c>
      <c r="F134" s="380" t="s">
        <v>1869</v>
      </c>
      <c r="G134" s="380" t="s">
        <v>1864</v>
      </c>
    </row>
    <row r="135" spans="1:7" ht="225" customHeight="1">
      <c r="A135" s="434" t="s">
        <v>1876</v>
      </c>
      <c r="B135" s="440" t="s">
        <v>2228</v>
      </c>
      <c r="C135" s="380" t="s">
        <v>2196</v>
      </c>
      <c r="D135" s="380" t="s">
        <v>1633</v>
      </c>
      <c r="E135" s="380" t="s">
        <v>1877</v>
      </c>
      <c r="F135" s="380" t="s">
        <v>1863</v>
      </c>
      <c r="G135" s="380" t="s">
        <v>1864</v>
      </c>
    </row>
    <row r="136" spans="1:7">
      <c r="A136" s="435"/>
      <c r="B136" s="441"/>
      <c r="C136" s="380" t="s">
        <v>1655</v>
      </c>
      <c r="D136" s="380" t="s">
        <v>1865</v>
      </c>
      <c r="E136" s="380" t="s">
        <v>1873</v>
      </c>
      <c r="F136" s="380" t="s">
        <v>1863</v>
      </c>
      <c r="G136" s="380" t="s">
        <v>1864</v>
      </c>
    </row>
    <row r="137" spans="1:7">
      <c r="A137" s="435"/>
      <c r="B137" s="442"/>
      <c r="C137" s="380" t="s">
        <v>2197</v>
      </c>
      <c r="D137" s="380" t="s">
        <v>1867</v>
      </c>
      <c r="E137" s="380" t="s">
        <v>1875</v>
      </c>
      <c r="F137" s="380" t="s">
        <v>1869</v>
      </c>
      <c r="G137" s="380" t="s">
        <v>1864</v>
      </c>
    </row>
    <row r="138" spans="1:7">
      <c r="A138" s="380" t="s">
        <v>1878</v>
      </c>
      <c r="B138" s="381"/>
      <c r="C138" s="381"/>
      <c r="D138" s="381"/>
      <c r="E138" s="381"/>
      <c r="F138" s="381"/>
      <c r="G138" s="381"/>
    </row>
    <row r="139" spans="1:7" ht="213.75" customHeight="1">
      <c r="A139" s="434" t="s">
        <v>1882</v>
      </c>
      <c r="B139" s="440" t="s">
        <v>2229</v>
      </c>
      <c r="C139" s="380" t="s">
        <v>2196</v>
      </c>
      <c r="D139" s="380" t="s">
        <v>1633</v>
      </c>
      <c r="E139" s="380" t="s">
        <v>1883</v>
      </c>
      <c r="F139" s="380" t="s">
        <v>1884</v>
      </c>
      <c r="G139" s="380" t="s">
        <v>1879</v>
      </c>
    </row>
    <row r="140" spans="1:7">
      <c r="A140" s="435"/>
      <c r="B140" s="441"/>
      <c r="C140" s="380" t="s">
        <v>1655</v>
      </c>
      <c r="D140" s="380" t="s">
        <v>1640</v>
      </c>
      <c r="E140" s="380" t="s">
        <v>1815</v>
      </c>
      <c r="F140" s="380" t="s">
        <v>1880</v>
      </c>
      <c r="G140" s="380" t="s">
        <v>1879</v>
      </c>
    </row>
    <row r="141" spans="1:7" ht="19.5" customHeight="1">
      <c r="A141" s="435"/>
      <c r="B141" s="442"/>
      <c r="C141" s="380" t="s">
        <v>2197</v>
      </c>
      <c r="D141" s="380" t="s">
        <v>1648</v>
      </c>
      <c r="E141" s="380" t="s">
        <v>1885</v>
      </c>
      <c r="F141" s="380" t="s">
        <v>1881</v>
      </c>
      <c r="G141" s="380" t="s">
        <v>1879</v>
      </c>
    </row>
    <row r="142" spans="1:7">
      <c r="A142" s="380" t="s">
        <v>1886</v>
      </c>
      <c r="B142" s="381"/>
      <c r="C142" s="381"/>
      <c r="D142" s="381"/>
      <c r="E142" s="381"/>
      <c r="F142" s="381"/>
      <c r="G142" s="381"/>
    </row>
    <row r="143" spans="1:7" ht="45" customHeight="1">
      <c r="A143" s="434" t="s">
        <v>1887</v>
      </c>
      <c r="B143" s="434" t="s">
        <v>2230</v>
      </c>
      <c r="C143" s="380" t="s">
        <v>2196</v>
      </c>
      <c r="D143" s="380" t="s">
        <v>1633</v>
      </c>
      <c r="E143" s="380" t="s">
        <v>1888</v>
      </c>
      <c r="F143" s="380" t="s">
        <v>1889</v>
      </c>
      <c r="G143" s="380" t="s">
        <v>1890</v>
      </c>
    </row>
    <row r="144" spans="1:7" ht="56.25" customHeight="1">
      <c r="A144" s="435"/>
      <c r="B144" s="435"/>
      <c r="C144" s="380" t="s">
        <v>1655</v>
      </c>
      <c r="D144" s="380" t="s">
        <v>1655</v>
      </c>
      <c r="E144" s="380" t="s">
        <v>1857</v>
      </c>
      <c r="F144" s="380" t="s">
        <v>1677</v>
      </c>
      <c r="G144" s="380" t="s">
        <v>1890</v>
      </c>
    </row>
    <row r="145" spans="1:7">
      <c r="A145" s="435"/>
      <c r="B145" s="435"/>
      <c r="C145" s="380" t="s">
        <v>2197</v>
      </c>
      <c r="D145" s="380" t="s">
        <v>1648</v>
      </c>
      <c r="E145" s="380" t="s">
        <v>1891</v>
      </c>
      <c r="F145" s="380" t="s">
        <v>1672</v>
      </c>
      <c r="G145" s="380" t="s">
        <v>1890</v>
      </c>
    </row>
    <row r="146" spans="1:7">
      <c r="A146" s="380" t="s">
        <v>1892</v>
      </c>
      <c r="B146" s="381"/>
      <c r="C146" s="381"/>
      <c r="D146" s="381"/>
      <c r="E146" s="381"/>
      <c r="F146" s="381"/>
      <c r="G146" s="381"/>
    </row>
    <row r="147" spans="1:7" ht="56.25" customHeight="1">
      <c r="A147" s="434" t="s">
        <v>1893</v>
      </c>
      <c r="B147" s="434" t="s">
        <v>2231</v>
      </c>
      <c r="C147" s="380" t="s">
        <v>2196</v>
      </c>
      <c r="D147" s="380" t="s">
        <v>1633</v>
      </c>
      <c r="E147" s="380" t="s">
        <v>1894</v>
      </c>
      <c r="F147" s="380" t="s">
        <v>1895</v>
      </c>
      <c r="G147" s="380" t="s">
        <v>1896</v>
      </c>
    </row>
    <row r="148" spans="1:7">
      <c r="A148" s="435"/>
      <c r="B148" s="435"/>
      <c r="C148" s="380" t="s">
        <v>1655</v>
      </c>
      <c r="D148" s="380" t="s">
        <v>1640</v>
      </c>
      <c r="E148" s="380" t="s">
        <v>1897</v>
      </c>
      <c r="F148" s="380" t="s">
        <v>1642</v>
      </c>
      <c r="G148" s="380" t="s">
        <v>1896</v>
      </c>
    </row>
    <row r="149" spans="1:7" ht="22.5">
      <c r="A149" s="435"/>
      <c r="B149" s="435"/>
      <c r="C149" s="380" t="s">
        <v>2197</v>
      </c>
      <c r="D149" s="380" t="s">
        <v>1648</v>
      </c>
      <c r="E149" s="380" t="s">
        <v>1898</v>
      </c>
      <c r="F149" s="380" t="s">
        <v>1899</v>
      </c>
      <c r="G149" s="380" t="s">
        <v>1896</v>
      </c>
    </row>
    <row r="150" spans="1:7">
      <c r="A150" s="380" t="s">
        <v>1900</v>
      </c>
      <c r="B150" s="381"/>
      <c r="C150" s="381"/>
      <c r="D150" s="381"/>
      <c r="E150" s="381"/>
      <c r="F150" s="381"/>
      <c r="G150" s="381"/>
    </row>
    <row r="151" spans="1:7" ht="22.5" customHeight="1">
      <c r="A151" s="434" t="s">
        <v>1901</v>
      </c>
      <c r="B151" s="434" t="s">
        <v>2232</v>
      </c>
      <c r="C151" s="380" t="s">
        <v>2196</v>
      </c>
      <c r="D151" s="380" t="s">
        <v>1633</v>
      </c>
      <c r="E151" s="380" t="s">
        <v>1902</v>
      </c>
      <c r="F151" s="380" t="s">
        <v>1903</v>
      </c>
      <c r="G151" s="380" t="s">
        <v>1904</v>
      </c>
    </row>
    <row r="152" spans="1:7" ht="33.75">
      <c r="A152" s="435"/>
      <c r="B152" s="435"/>
      <c r="C152" s="380" t="s">
        <v>2196</v>
      </c>
      <c r="D152" s="380" t="s">
        <v>1661</v>
      </c>
      <c r="E152" s="380" t="s">
        <v>1905</v>
      </c>
      <c r="F152" s="380" t="s">
        <v>1748</v>
      </c>
      <c r="G152" s="380" t="s">
        <v>1906</v>
      </c>
    </row>
    <row r="153" spans="1:7" ht="33.75">
      <c r="A153" s="435"/>
      <c r="B153" s="435"/>
      <c r="C153" s="380" t="s">
        <v>1655</v>
      </c>
      <c r="D153" s="380" t="s">
        <v>1640</v>
      </c>
      <c r="E153" s="380" t="s">
        <v>1647</v>
      </c>
      <c r="F153" s="380" t="s">
        <v>1748</v>
      </c>
      <c r="G153" s="380" t="s">
        <v>1906</v>
      </c>
    </row>
    <row r="154" spans="1:7" ht="22.5">
      <c r="A154" s="435"/>
      <c r="B154" s="436"/>
      <c r="C154" s="380" t="s">
        <v>2197</v>
      </c>
      <c r="D154" s="380" t="s">
        <v>1648</v>
      </c>
      <c r="E154" s="380" t="s">
        <v>1907</v>
      </c>
      <c r="F154" s="380" t="s">
        <v>1908</v>
      </c>
      <c r="G154" s="380" t="s">
        <v>1909</v>
      </c>
    </row>
    <row r="155" spans="1:7">
      <c r="A155" s="380" t="s">
        <v>1910</v>
      </c>
      <c r="B155" s="381"/>
      <c r="C155" s="381"/>
      <c r="D155" s="381"/>
      <c r="E155" s="381"/>
      <c r="F155" s="381"/>
      <c r="G155" s="381"/>
    </row>
    <row r="156" spans="1:7" ht="22.5" customHeight="1">
      <c r="A156" s="434" t="s">
        <v>1911</v>
      </c>
      <c r="B156" s="434" t="s">
        <v>2233</v>
      </c>
      <c r="C156" s="380" t="s">
        <v>2196</v>
      </c>
      <c r="D156" s="380" t="s">
        <v>1633</v>
      </c>
      <c r="E156" s="380" t="s">
        <v>1912</v>
      </c>
      <c r="F156" s="380" t="s">
        <v>1913</v>
      </c>
      <c r="G156" s="380" t="s">
        <v>1914</v>
      </c>
    </row>
    <row r="157" spans="1:7" ht="22.5">
      <c r="A157" s="435"/>
      <c r="B157" s="435"/>
      <c r="C157" s="380" t="s">
        <v>1655</v>
      </c>
      <c r="D157" s="380" t="s">
        <v>1647</v>
      </c>
      <c r="E157" s="380" t="s">
        <v>1915</v>
      </c>
      <c r="F157" s="380" t="s">
        <v>1748</v>
      </c>
      <c r="G157" s="380" t="s">
        <v>1916</v>
      </c>
    </row>
    <row r="158" spans="1:7">
      <c r="A158" s="435"/>
      <c r="B158" s="435"/>
      <c r="C158" s="380" t="s">
        <v>2197</v>
      </c>
      <c r="D158" s="380" t="s">
        <v>1648</v>
      </c>
      <c r="E158" s="380" t="s">
        <v>1917</v>
      </c>
      <c r="F158" s="380" t="s">
        <v>1672</v>
      </c>
      <c r="G158" s="380" t="s">
        <v>1918</v>
      </c>
    </row>
    <row r="159" spans="1:7">
      <c r="A159" s="435"/>
      <c r="B159" s="435"/>
      <c r="C159" s="380" t="s">
        <v>2197</v>
      </c>
      <c r="D159" s="380" t="s">
        <v>1648</v>
      </c>
      <c r="E159" s="380" t="s">
        <v>1919</v>
      </c>
      <c r="F159" s="380" t="s">
        <v>1748</v>
      </c>
      <c r="G159" s="380" t="s">
        <v>1920</v>
      </c>
    </row>
    <row r="160" spans="1:7" ht="24" customHeight="1">
      <c r="A160" s="434" t="s">
        <v>2316</v>
      </c>
      <c r="B160" s="434" t="s">
        <v>2234</v>
      </c>
      <c r="C160" s="380" t="s">
        <v>2196</v>
      </c>
      <c r="D160" s="380" t="s">
        <v>1661</v>
      </c>
      <c r="E160" s="380" t="s">
        <v>1921</v>
      </c>
      <c r="F160" s="380" t="s">
        <v>1922</v>
      </c>
      <c r="G160" s="380" t="s">
        <v>1923</v>
      </c>
    </row>
    <row r="161" spans="1:7" ht="22.5">
      <c r="A161" s="435"/>
      <c r="B161" s="435"/>
      <c r="C161" s="380" t="s">
        <v>1655</v>
      </c>
      <c r="D161" s="380" t="s">
        <v>1640</v>
      </c>
      <c r="E161" s="380" t="s">
        <v>1915</v>
      </c>
      <c r="F161" s="380" t="s">
        <v>1924</v>
      </c>
      <c r="G161" s="380" t="s">
        <v>1916</v>
      </c>
    </row>
    <row r="162" spans="1:7">
      <c r="A162" s="435"/>
      <c r="B162" s="435"/>
      <c r="C162" s="380" t="s">
        <v>2197</v>
      </c>
      <c r="D162" s="380" t="s">
        <v>1648</v>
      </c>
      <c r="E162" s="380" t="s">
        <v>1925</v>
      </c>
      <c r="F162" s="380" t="s">
        <v>1926</v>
      </c>
      <c r="G162" s="380" t="s">
        <v>1927</v>
      </c>
    </row>
    <row r="163" spans="1:7">
      <c r="A163" s="435"/>
      <c r="B163" s="436"/>
      <c r="C163" s="380" t="s">
        <v>2197</v>
      </c>
      <c r="D163" s="380" t="s">
        <v>1648</v>
      </c>
      <c r="E163" s="380" t="s">
        <v>1928</v>
      </c>
      <c r="F163" s="380" t="s">
        <v>1672</v>
      </c>
      <c r="G163" s="380" t="s">
        <v>1929</v>
      </c>
    </row>
    <row r="164" spans="1:7">
      <c r="A164" s="380" t="s">
        <v>1930</v>
      </c>
      <c r="B164" s="381"/>
      <c r="C164" s="381"/>
      <c r="D164" s="381"/>
      <c r="E164" s="381"/>
      <c r="F164" s="381"/>
      <c r="G164" s="381"/>
    </row>
    <row r="165" spans="1:7">
      <c r="A165" s="380" t="s">
        <v>1931</v>
      </c>
      <c r="B165" s="381"/>
      <c r="C165" s="381"/>
      <c r="D165" s="381"/>
      <c r="E165" s="381"/>
      <c r="F165" s="381"/>
      <c r="G165" s="381"/>
    </row>
    <row r="166" spans="1:7" ht="24.75" customHeight="1">
      <c r="A166" s="434" t="s">
        <v>1932</v>
      </c>
      <c r="B166" s="440" t="s">
        <v>2235</v>
      </c>
      <c r="C166" s="380" t="s">
        <v>2196</v>
      </c>
      <c r="D166" s="380" t="s">
        <v>1633</v>
      </c>
      <c r="E166" s="380" t="s">
        <v>1933</v>
      </c>
      <c r="F166" s="380" t="s">
        <v>1934</v>
      </c>
      <c r="G166" s="380" t="s">
        <v>1935</v>
      </c>
    </row>
    <row r="167" spans="1:7" ht="22.5">
      <c r="A167" s="435"/>
      <c r="B167" s="441"/>
      <c r="C167" s="380" t="s">
        <v>1655</v>
      </c>
      <c r="D167" s="380" t="s">
        <v>1640</v>
      </c>
      <c r="E167" s="380" t="s">
        <v>1936</v>
      </c>
      <c r="F167" s="380" t="s">
        <v>1937</v>
      </c>
      <c r="G167" s="380" t="s">
        <v>1938</v>
      </c>
    </row>
    <row r="168" spans="1:7" ht="22.5">
      <c r="A168" s="435"/>
      <c r="B168" s="442"/>
      <c r="C168" s="380" t="s">
        <v>2197</v>
      </c>
      <c r="D168" s="380" t="s">
        <v>1648</v>
      </c>
      <c r="E168" s="380" t="s">
        <v>1939</v>
      </c>
      <c r="F168" s="380" t="s">
        <v>1940</v>
      </c>
      <c r="G168" s="380" t="s">
        <v>1941</v>
      </c>
    </row>
    <row r="169" spans="1:7" ht="56.25" customHeight="1">
      <c r="A169" s="434" t="s">
        <v>1942</v>
      </c>
      <c r="B169" s="434" t="s">
        <v>2236</v>
      </c>
      <c r="C169" s="380" t="s">
        <v>2196</v>
      </c>
      <c r="D169" s="380" t="s">
        <v>1633</v>
      </c>
      <c r="E169" s="380" t="s">
        <v>1943</v>
      </c>
      <c r="F169" s="380" t="s">
        <v>1944</v>
      </c>
      <c r="G169" s="380" t="s">
        <v>1945</v>
      </c>
    </row>
    <row r="170" spans="1:7" ht="22.5">
      <c r="A170" s="435"/>
      <c r="B170" s="435"/>
      <c r="C170" s="380" t="s">
        <v>1655</v>
      </c>
      <c r="D170" s="380" t="s">
        <v>1640</v>
      </c>
      <c r="E170" s="380" t="s">
        <v>1946</v>
      </c>
      <c r="F170" s="380" t="s">
        <v>1947</v>
      </c>
      <c r="G170" s="380" t="s">
        <v>1948</v>
      </c>
    </row>
    <row r="171" spans="1:7">
      <c r="A171" s="435"/>
      <c r="B171" s="436"/>
      <c r="C171" s="380" t="s">
        <v>2197</v>
      </c>
      <c r="D171" s="380" t="s">
        <v>1648</v>
      </c>
      <c r="E171" s="380" t="s">
        <v>1949</v>
      </c>
      <c r="F171" s="380" t="s">
        <v>1950</v>
      </c>
      <c r="G171" s="380" t="s">
        <v>1945</v>
      </c>
    </row>
    <row r="172" spans="1:7">
      <c r="A172" s="380" t="s">
        <v>1951</v>
      </c>
      <c r="B172" s="381"/>
      <c r="C172" s="381"/>
      <c r="D172" s="381"/>
      <c r="E172" s="381"/>
      <c r="F172" s="381"/>
      <c r="G172" s="381"/>
    </row>
    <row r="173" spans="1:7" ht="45.75" customHeight="1">
      <c r="A173" s="434" t="s">
        <v>2322</v>
      </c>
      <c r="B173" s="440" t="s">
        <v>2237</v>
      </c>
      <c r="C173" s="380" t="s">
        <v>2196</v>
      </c>
      <c r="D173" s="380" t="s">
        <v>1661</v>
      </c>
      <c r="E173" s="380" t="s">
        <v>1952</v>
      </c>
      <c r="F173" s="380" t="s">
        <v>1672</v>
      </c>
      <c r="G173" s="380" t="s">
        <v>1953</v>
      </c>
    </row>
    <row r="174" spans="1:7" ht="22.5">
      <c r="A174" s="435"/>
      <c r="B174" s="441"/>
      <c r="C174" s="380" t="s">
        <v>1655</v>
      </c>
      <c r="D174" s="380" t="s">
        <v>1647</v>
      </c>
      <c r="E174" s="380" t="s">
        <v>1954</v>
      </c>
      <c r="F174" s="380" t="s">
        <v>1783</v>
      </c>
      <c r="G174" s="380" t="s">
        <v>1955</v>
      </c>
    </row>
    <row r="175" spans="1:7" ht="22.5">
      <c r="A175" s="435"/>
      <c r="B175" s="442"/>
      <c r="C175" s="380" t="s">
        <v>2197</v>
      </c>
      <c r="D175" s="380" t="s">
        <v>1648</v>
      </c>
      <c r="E175" s="380" t="s">
        <v>1956</v>
      </c>
      <c r="F175" s="380" t="s">
        <v>1672</v>
      </c>
      <c r="G175" s="380" t="s">
        <v>1957</v>
      </c>
    </row>
    <row r="176" spans="1:7" ht="61.5" customHeight="1">
      <c r="A176" s="434" t="s">
        <v>1958</v>
      </c>
      <c r="B176" s="440" t="s">
        <v>2238</v>
      </c>
      <c r="C176" s="380" t="s">
        <v>2196</v>
      </c>
      <c r="D176" s="380" t="s">
        <v>1661</v>
      </c>
      <c r="E176" s="380" t="s">
        <v>1959</v>
      </c>
      <c r="F176" s="380" t="s">
        <v>1672</v>
      </c>
      <c r="G176" s="380" t="s">
        <v>1960</v>
      </c>
    </row>
    <row r="177" spans="1:7">
      <c r="A177" s="435"/>
      <c r="B177" s="441"/>
      <c r="C177" s="380" t="s">
        <v>1655</v>
      </c>
      <c r="D177" s="380" t="s">
        <v>1647</v>
      </c>
      <c r="E177" s="380" t="s">
        <v>1961</v>
      </c>
      <c r="F177" s="380" t="s">
        <v>1672</v>
      </c>
      <c r="G177" s="380" t="s">
        <v>1962</v>
      </c>
    </row>
    <row r="178" spans="1:7">
      <c r="A178" s="435"/>
      <c r="B178" s="442"/>
      <c r="C178" s="380" t="s">
        <v>2197</v>
      </c>
      <c r="D178" s="380" t="s">
        <v>1648</v>
      </c>
      <c r="E178" s="380" t="s">
        <v>1963</v>
      </c>
      <c r="F178" s="380" t="s">
        <v>1964</v>
      </c>
      <c r="G178" s="380" t="s">
        <v>1965</v>
      </c>
    </row>
    <row r="179" spans="1:7" ht="64.5" customHeight="1">
      <c r="A179" s="434" t="s">
        <v>1966</v>
      </c>
      <c r="B179" s="440" t="s">
        <v>2239</v>
      </c>
      <c r="C179" s="380" t="s">
        <v>2196</v>
      </c>
      <c r="D179" s="380" t="s">
        <v>1633</v>
      </c>
      <c r="E179" s="380" t="s">
        <v>1967</v>
      </c>
      <c r="F179" s="380" t="s">
        <v>1968</v>
      </c>
      <c r="G179" s="380" t="s">
        <v>1914</v>
      </c>
    </row>
    <row r="180" spans="1:7">
      <c r="A180" s="435"/>
      <c r="B180" s="441"/>
      <c r="C180" s="380" t="s">
        <v>1655</v>
      </c>
      <c r="D180" s="380" t="s">
        <v>1640</v>
      </c>
      <c r="E180" s="380" t="s">
        <v>1969</v>
      </c>
      <c r="F180" s="380" t="s">
        <v>1677</v>
      </c>
      <c r="G180" s="380" t="s">
        <v>1970</v>
      </c>
    </row>
    <row r="181" spans="1:7">
      <c r="A181" s="435"/>
      <c r="B181" s="441"/>
      <c r="C181" s="380" t="s">
        <v>2197</v>
      </c>
      <c r="D181" s="380" t="s">
        <v>1648</v>
      </c>
      <c r="E181" s="380" t="s">
        <v>1971</v>
      </c>
      <c r="F181" s="380" t="s">
        <v>1748</v>
      </c>
      <c r="G181" s="380" t="s">
        <v>1972</v>
      </c>
    </row>
    <row r="182" spans="1:7">
      <c r="A182" s="435"/>
      <c r="B182" s="441"/>
      <c r="C182" s="380" t="s">
        <v>2197</v>
      </c>
      <c r="D182" s="380" t="s">
        <v>1648</v>
      </c>
      <c r="E182" s="380" t="s">
        <v>1973</v>
      </c>
      <c r="F182" s="380" t="s">
        <v>1672</v>
      </c>
      <c r="G182" s="380" t="s">
        <v>1974</v>
      </c>
    </row>
    <row r="183" spans="1:7">
      <c r="A183" s="380" t="s">
        <v>1975</v>
      </c>
      <c r="B183" s="381"/>
      <c r="C183" s="381"/>
      <c r="D183" s="381"/>
      <c r="E183" s="381"/>
      <c r="F183" s="381"/>
      <c r="G183" s="381"/>
    </row>
    <row r="184" spans="1:7" ht="168.75" customHeight="1">
      <c r="A184" s="434" t="s">
        <v>2328</v>
      </c>
      <c r="B184" s="443" t="s">
        <v>2240</v>
      </c>
      <c r="C184" s="380" t="s">
        <v>2196</v>
      </c>
      <c r="D184" s="380" t="s">
        <v>1661</v>
      </c>
      <c r="E184" s="380" t="s">
        <v>1976</v>
      </c>
      <c r="F184" s="380" t="s">
        <v>1672</v>
      </c>
      <c r="G184" s="380" t="s">
        <v>1977</v>
      </c>
    </row>
    <row r="185" spans="1:7">
      <c r="A185" s="435"/>
      <c r="B185" s="444"/>
      <c r="C185" s="380" t="s">
        <v>1655</v>
      </c>
      <c r="D185" s="380" t="s">
        <v>1647</v>
      </c>
      <c r="E185" s="380" t="s">
        <v>1641</v>
      </c>
      <c r="F185" s="380" t="s">
        <v>1672</v>
      </c>
      <c r="G185" s="380" t="s">
        <v>1977</v>
      </c>
    </row>
    <row r="186" spans="1:7">
      <c r="A186" s="435"/>
      <c r="B186" s="445"/>
      <c r="C186" s="380" t="s">
        <v>2197</v>
      </c>
      <c r="D186" s="380" t="s">
        <v>1648</v>
      </c>
      <c r="E186" s="380" t="s">
        <v>1978</v>
      </c>
      <c r="F186" s="380" t="s">
        <v>1748</v>
      </c>
      <c r="G186" s="380" t="s">
        <v>1977</v>
      </c>
    </row>
    <row r="187" spans="1:7" ht="13.5" customHeight="1">
      <c r="A187" s="380" t="s">
        <v>1979</v>
      </c>
      <c r="B187" s="443" t="s">
        <v>2241</v>
      </c>
      <c r="C187" s="381"/>
      <c r="D187" s="381"/>
      <c r="E187" s="381"/>
      <c r="F187" s="381"/>
      <c r="G187" s="381"/>
    </row>
    <row r="188" spans="1:7" ht="34.5" customHeight="1">
      <c r="A188" s="434" t="s">
        <v>2335</v>
      </c>
      <c r="B188" s="444"/>
      <c r="C188" s="380" t="s">
        <v>2196</v>
      </c>
      <c r="D188" s="380" t="s">
        <v>1633</v>
      </c>
      <c r="E188" s="380" t="s">
        <v>1980</v>
      </c>
      <c r="F188" s="380" t="s">
        <v>1981</v>
      </c>
      <c r="G188" s="380" t="s">
        <v>1982</v>
      </c>
    </row>
    <row r="189" spans="1:7" ht="27.75" customHeight="1">
      <c r="A189" s="435"/>
      <c r="B189" s="444"/>
      <c r="C189" s="380" t="s">
        <v>1655</v>
      </c>
      <c r="D189" s="380" t="s">
        <v>1647</v>
      </c>
      <c r="E189" s="380" t="s">
        <v>1983</v>
      </c>
      <c r="F189" s="380" t="s">
        <v>1783</v>
      </c>
      <c r="G189" s="380" t="s">
        <v>1984</v>
      </c>
    </row>
    <row r="190" spans="1:7" ht="30" customHeight="1">
      <c r="A190" s="435"/>
      <c r="B190" s="444"/>
      <c r="C190" s="380" t="s">
        <v>2197</v>
      </c>
      <c r="D190" s="380" t="s">
        <v>1644</v>
      </c>
      <c r="E190" s="380" t="s">
        <v>1985</v>
      </c>
      <c r="F190" s="380" t="s">
        <v>1986</v>
      </c>
      <c r="G190" s="380" t="s">
        <v>1982</v>
      </c>
    </row>
    <row r="191" spans="1:7" ht="56.25" customHeight="1">
      <c r="A191" s="435"/>
      <c r="B191" s="445"/>
      <c r="C191" s="380" t="s">
        <v>2197</v>
      </c>
      <c r="D191" s="380" t="s">
        <v>1648</v>
      </c>
      <c r="E191" s="380" t="s">
        <v>1987</v>
      </c>
      <c r="F191" s="380" t="s">
        <v>1988</v>
      </c>
      <c r="G191" s="380" t="s">
        <v>1989</v>
      </c>
    </row>
    <row r="192" spans="1:7">
      <c r="A192" s="380" t="s">
        <v>1990</v>
      </c>
      <c r="B192" s="381"/>
      <c r="C192" s="381"/>
      <c r="D192" s="381"/>
      <c r="E192" s="381"/>
      <c r="F192" s="381"/>
      <c r="G192" s="381"/>
    </row>
    <row r="193" spans="1:7" ht="90.75" customHeight="1">
      <c r="A193" s="434" t="s">
        <v>1991</v>
      </c>
      <c r="B193" s="440" t="s">
        <v>2242</v>
      </c>
      <c r="C193" s="380" t="s">
        <v>2196</v>
      </c>
      <c r="D193" s="380" t="s">
        <v>1773</v>
      </c>
      <c r="E193" s="380" t="s">
        <v>1992</v>
      </c>
      <c r="F193" s="380" t="s">
        <v>1672</v>
      </c>
      <c r="G193" s="380" t="s">
        <v>1993</v>
      </c>
    </row>
    <row r="194" spans="1:7" ht="22.5">
      <c r="A194" s="435"/>
      <c r="B194" s="441"/>
      <c r="C194" s="380" t="s">
        <v>1655</v>
      </c>
      <c r="D194" s="380" t="s">
        <v>1640</v>
      </c>
      <c r="E194" s="380" t="s">
        <v>1664</v>
      </c>
      <c r="F194" s="380" t="s">
        <v>1748</v>
      </c>
      <c r="G194" s="380" t="s">
        <v>1994</v>
      </c>
    </row>
    <row r="195" spans="1:7" ht="22.5">
      <c r="A195" s="435"/>
      <c r="B195" s="442"/>
      <c r="C195" s="380" t="s">
        <v>2197</v>
      </c>
      <c r="D195" s="380" t="s">
        <v>1744</v>
      </c>
      <c r="E195" s="380" t="s">
        <v>1995</v>
      </c>
      <c r="F195" s="380" t="s">
        <v>1677</v>
      </c>
      <c r="G195" s="380" t="s">
        <v>1994</v>
      </c>
    </row>
    <row r="196" spans="1:7" ht="45" customHeight="1">
      <c r="A196" s="434" t="s">
        <v>1996</v>
      </c>
      <c r="B196" s="434" t="s">
        <v>2243</v>
      </c>
      <c r="C196" s="380" t="s">
        <v>2196</v>
      </c>
      <c r="D196" s="380" t="s">
        <v>1773</v>
      </c>
      <c r="E196" s="380" t="s">
        <v>1992</v>
      </c>
      <c r="F196" s="380" t="s">
        <v>1672</v>
      </c>
      <c r="G196" s="380" t="s">
        <v>1997</v>
      </c>
    </row>
    <row r="197" spans="1:7" ht="86.25" customHeight="1">
      <c r="A197" s="435"/>
      <c r="B197" s="435"/>
      <c r="C197" s="380" t="s">
        <v>1655</v>
      </c>
      <c r="D197" s="380" t="s">
        <v>1640</v>
      </c>
      <c r="E197" s="380" t="s">
        <v>1998</v>
      </c>
      <c r="F197" s="380" t="s">
        <v>1672</v>
      </c>
      <c r="G197" s="380" t="s">
        <v>1997</v>
      </c>
    </row>
    <row r="198" spans="1:7" ht="45" customHeight="1">
      <c r="A198" s="436"/>
      <c r="B198" s="436"/>
      <c r="C198" s="380" t="s">
        <v>2197</v>
      </c>
      <c r="D198" s="380" t="s">
        <v>1744</v>
      </c>
      <c r="E198" s="380" t="s">
        <v>1999</v>
      </c>
      <c r="F198" s="380" t="s">
        <v>1677</v>
      </c>
      <c r="G198" s="380" t="s">
        <v>1997</v>
      </c>
    </row>
    <row r="199" spans="1:7">
      <c r="A199" s="380"/>
      <c r="B199" s="380"/>
      <c r="C199" s="381"/>
      <c r="D199" s="381"/>
      <c r="E199" s="381"/>
      <c r="F199" s="381"/>
      <c r="G199" s="381"/>
    </row>
    <row r="200" spans="1:7">
      <c r="A200" s="380" t="s">
        <v>2000</v>
      </c>
      <c r="B200" s="381"/>
      <c r="C200" s="381"/>
      <c r="D200" s="381"/>
      <c r="E200" s="381"/>
      <c r="F200" s="381"/>
      <c r="G200" s="381"/>
    </row>
    <row r="201" spans="1:7" ht="56.25" customHeight="1">
      <c r="A201" s="434" t="s">
        <v>2343</v>
      </c>
      <c r="B201" s="434" t="s">
        <v>2244</v>
      </c>
      <c r="C201" s="380" t="s">
        <v>2196</v>
      </c>
      <c r="D201" s="380" t="s">
        <v>1633</v>
      </c>
      <c r="E201" s="380" t="s">
        <v>2001</v>
      </c>
      <c r="F201" s="380" t="s">
        <v>2002</v>
      </c>
      <c r="G201" s="380" t="s">
        <v>2003</v>
      </c>
    </row>
    <row r="202" spans="1:7" ht="22.5">
      <c r="A202" s="435"/>
      <c r="B202" s="435"/>
      <c r="C202" s="380" t="s">
        <v>2196</v>
      </c>
      <c r="D202" s="380" t="s">
        <v>1633</v>
      </c>
      <c r="E202" s="380" t="s">
        <v>2004</v>
      </c>
      <c r="F202" s="380" t="s">
        <v>2005</v>
      </c>
      <c r="G202" s="380" t="s">
        <v>2003</v>
      </c>
    </row>
    <row r="203" spans="1:7">
      <c r="A203" s="435"/>
      <c r="B203" s="435"/>
      <c r="C203" s="380" t="s">
        <v>2196</v>
      </c>
      <c r="D203" s="380" t="s">
        <v>1633</v>
      </c>
      <c r="E203" s="380" t="s">
        <v>2006</v>
      </c>
      <c r="F203" s="380" t="s">
        <v>2007</v>
      </c>
      <c r="G203" s="380" t="s">
        <v>2008</v>
      </c>
    </row>
    <row r="204" spans="1:7" ht="22.5">
      <c r="A204" s="435"/>
      <c r="B204" s="435"/>
      <c r="C204" s="380" t="s">
        <v>2196</v>
      </c>
      <c r="D204" s="380" t="s">
        <v>1661</v>
      </c>
      <c r="E204" s="380" t="s">
        <v>2009</v>
      </c>
      <c r="F204" s="380" t="s">
        <v>2010</v>
      </c>
      <c r="G204" s="380" t="s">
        <v>2011</v>
      </c>
    </row>
    <row r="205" spans="1:7">
      <c r="A205" s="435"/>
      <c r="B205" s="435"/>
      <c r="C205" s="380" t="s">
        <v>2196</v>
      </c>
      <c r="D205" s="380" t="s">
        <v>1661</v>
      </c>
      <c r="E205" s="380" t="s">
        <v>2012</v>
      </c>
      <c r="F205" s="380" t="s">
        <v>2013</v>
      </c>
      <c r="G205" s="380" t="s">
        <v>2011</v>
      </c>
    </row>
    <row r="206" spans="1:7" ht="22.5">
      <c r="A206" s="435"/>
      <c r="B206" s="435"/>
      <c r="C206" s="380" t="s">
        <v>2196</v>
      </c>
      <c r="D206" s="380" t="s">
        <v>1661</v>
      </c>
      <c r="E206" s="380" t="s">
        <v>2014</v>
      </c>
      <c r="F206" s="380" t="s">
        <v>2015</v>
      </c>
      <c r="G206" s="380" t="s">
        <v>2011</v>
      </c>
    </row>
    <row r="207" spans="1:7">
      <c r="A207" s="435"/>
      <c r="B207" s="435"/>
      <c r="C207" s="380" t="s">
        <v>2196</v>
      </c>
      <c r="D207" s="380" t="s">
        <v>1661</v>
      </c>
      <c r="E207" s="380" t="s">
        <v>2016</v>
      </c>
      <c r="F207" s="380" t="s">
        <v>2017</v>
      </c>
      <c r="G207" s="380" t="s">
        <v>2011</v>
      </c>
    </row>
    <row r="208" spans="1:7">
      <c r="A208" s="435"/>
      <c r="B208" s="435"/>
      <c r="C208" s="380" t="s">
        <v>2196</v>
      </c>
      <c r="D208" s="380" t="s">
        <v>1661</v>
      </c>
      <c r="E208" s="380" t="s">
        <v>2018</v>
      </c>
      <c r="F208" s="380" t="s">
        <v>1672</v>
      </c>
      <c r="G208" s="380" t="s">
        <v>2019</v>
      </c>
    </row>
    <row r="209" spans="1:7">
      <c r="A209" s="435"/>
      <c r="B209" s="435"/>
      <c r="C209" s="380" t="s">
        <v>2196</v>
      </c>
      <c r="D209" s="380" t="s">
        <v>1661</v>
      </c>
      <c r="E209" s="380" t="s">
        <v>2020</v>
      </c>
      <c r="F209" s="380" t="s">
        <v>2002</v>
      </c>
      <c r="G209" s="380" t="s">
        <v>2011</v>
      </c>
    </row>
    <row r="210" spans="1:7">
      <c r="A210" s="435"/>
      <c r="B210" s="435"/>
      <c r="C210" s="380" t="s">
        <v>2196</v>
      </c>
      <c r="D210" s="380" t="s">
        <v>1661</v>
      </c>
      <c r="E210" s="380" t="s">
        <v>2021</v>
      </c>
      <c r="F210" s="380" t="s">
        <v>2022</v>
      </c>
      <c r="G210" s="380" t="s">
        <v>2011</v>
      </c>
    </row>
    <row r="211" spans="1:7">
      <c r="A211" s="435"/>
      <c r="B211" s="435"/>
      <c r="C211" s="380" t="s">
        <v>1655</v>
      </c>
      <c r="D211" s="380" t="s">
        <v>1640</v>
      </c>
      <c r="E211" s="380" t="s">
        <v>1640</v>
      </c>
      <c r="F211" s="380" t="s">
        <v>1657</v>
      </c>
      <c r="G211" s="380" t="s">
        <v>2023</v>
      </c>
    </row>
    <row r="212" spans="1:7" ht="22.5">
      <c r="A212" s="435"/>
      <c r="B212" s="436"/>
      <c r="C212" s="380" t="s">
        <v>2198</v>
      </c>
      <c r="D212" s="380" t="s">
        <v>1648</v>
      </c>
      <c r="E212" s="380" t="s">
        <v>2024</v>
      </c>
      <c r="F212" s="380" t="s">
        <v>1672</v>
      </c>
      <c r="G212" s="380" t="s">
        <v>2023</v>
      </c>
    </row>
    <row r="213" spans="1:7">
      <c r="A213" s="380" t="s">
        <v>2025</v>
      </c>
      <c r="B213" s="381"/>
      <c r="C213" s="381"/>
      <c r="D213" s="381"/>
      <c r="E213" s="381"/>
      <c r="F213" s="381"/>
      <c r="G213" s="381"/>
    </row>
    <row r="214" spans="1:7" ht="33.75" customHeight="1">
      <c r="A214" s="434" t="s">
        <v>2026</v>
      </c>
      <c r="B214" s="434" t="s">
        <v>2245</v>
      </c>
      <c r="C214" s="380" t="s">
        <v>2196</v>
      </c>
      <c r="D214" s="380" t="s">
        <v>1633</v>
      </c>
      <c r="E214" s="380" t="s">
        <v>2027</v>
      </c>
      <c r="F214" s="380" t="s">
        <v>2028</v>
      </c>
      <c r="G214" s="380" t="s">
        <v>2029</v>
      </c>
    </row>
    <row r="215" spans="1:7">
      <c r="A215" s="435"/>
      <c r="B215" s="435"/>
      <c r="C215" s="380" t="s">
        <v>1655</v>
      </c>
      <c r="D215" s="380" t="s">
        <v>1647</v>
      </c>
      <c r="E215" s="380" t="s">
        <v>2030</v>
      </c>
      <c r="F215" s="380" t="s">
        <v>1672</v>
      </c>
      <c r="G215" s="380" t="s">
        <v>2029</v>
      </c>
    </row>
    <row r="216" spans="1:7">
      <c r="A216" s="435"/>
      <c r="B216" s="436"/>
      <c r="C216" s="380" t="s">
        <v>2197</v>
      </c>
      <c r="D216" s="380" t="s">
        <v>1648</v>
      </c>
      <c r="E216" s="380" t="s">
        <v>2031</v>
      </c>
      <c r="F216" s="380" t="s">
        <v>2032</v>
      </c>
      <c r="G216" s="380" t="s">
        <v>2029</v>
      </c>
    </row>
    <row r="217" spans="1:7">
      <c r="A217" s="380" t="s">
        <v>2033</v>
      </c>
      <c r="B217" s="381"/>
      <c r="C217" s="381"/>
      <c r="D217" s="381"/>
      <c r="E217" s="381"/>
      <c r="F217" s="381"/>
      <c r="G217" s="381"/>
    </row>
    <row r="218" spans="1:7" ht="33.75" customHeight="1">
      <c r="A218" s="434" t="s">
        <v>2351</v>
      </c>
      <c r="B218" s="440" t="s">
        <v>2246</v>
      </c>
      <c r="C218" s="380" t="s">
        <v>2196</v>
      </c>
      <c r="D218" s="380" t="s">
        <v>1633</v>
      </c>
      <c r="E218" s="380" t="s">
        <v>2034</v>
      </c>
      <c r="F218" s="380" t="s">
        <v>2035</v>
      </c>
      <c r="G218" s="380" t="s">
        <v>2036</v>
      </c>
    </row>
    <row r="219" spans="1:7">
      <c r="A219" s="435"/>
      <c r="B219" s="441"/>
      <c r="C219" s="380" t="s">
        <v>1655</v>
      </c>
      <c r="D219" s="380" t="s">
        <v>1640</v>
      </c>
      <c r="E219" s="380" t="s">
        <v>2037</v>
      </c>
      <c r="F219" s="380" t="s">
        <v>1672</v>
      </c>
      <c r="G219" s="380" t="s">
        <v>2038</v>
      </c>
    </row>
    <row r="220" spans="1:7">
      <c r="A220" s="435"/>
      <c r="B220" s="442"/>
      <c r="C220" s="380" t="s">
        <v>2198</v>
      </c>
      <c r="D220" s="380" t="s">
        <v>1648</v>
      </c>
      <c r="E220" s="380" t="s">
        <v>2039</v>
      </c>
      <c r="F220" s="380" t="s">
        <v>1677</v>
      </c>
      <c r="G220" s="380" t="s">
        <v>2040</v>
      </c>
    </row>
    <row r="221" spans="1:7" ht="22.5" customHeight="1">
      <c r="A221" s="434" t="s">
        <v>2041</v>
      </c>
      <c r="B221" s="440" t="s">
        <v>2247</v>
      </c>
      <c r="C221" s="380" t="s">
        <v>2196</v>
      </c>
      <c r="D221" s="380" t="s">
        <v>1633</v>
      </c>
      <c r="E221" s="380" t="s">
        <v>2042</v>
      </c>
      <c r="F221" s="380" t="s">
        <v>2043</v>
      </c>
      <c r="G221" s="380" t="s">
        <v>2044</v>
      </c>
    </row>
    <row r="222" spans="1:7">
      <c r="A222" s="435"/>
      <c r="B222" s="441"/>
      <c r="C222" s="380" t="s">
        <v>1655</v>
      </c>
      <c r="D222" s="380" t="s">
        <v>2045</v>
      </c>
      <c r="E222" s="380" t="s">
        <v>2046</v>
      </c>
      <c r="F222" s="380" t="s">
        <v>1677</v>
      </c>
      <c r="G222" s="380" t="s">
        <v>2047</v>
      </c>
    </row>
    <row r="223" spans="1:7">
      <c r="A223" s="435"/>
      <c r="B223" s="442"/>
      <c r="C223" s="380" t="s">
        <v>2197</v>
      </c>
      <c r="D223" s="380" t="s">
        <v>1648</v>
      </c>
      <c r="E223" s="380" t="s">
        <v>2037</v>
      </c>
      <c r="F223" s="380" t="s">
        <v>1672</v>
      </c>
      <c r="G223" s="380" t="s">
        <v>2048</v>
      </c>
    </row>
    <row r="224" spans="1:7">
      <c r="A224" s="380" t="s">
        <v>2049</v>
      </c>
      <c r="B224" s="381"/>
      <c r="C224" s="381"/>
      <c r="D224" s="381"/>
      <c r="E224" s="381"/>
      <c r="F224" s="381"/>
      <c r="G224" s="381"/>
    </row>
    <row r="225" spans="1:7" ht="36" customHeight="1">
      <c r="A225" s="434" t="s">
        <v>2050</v>
      </c>
      <c r="B225" s="434" t="s">
        <v>2249</v>
      </c>
      <c r="C225" s="380" t="s">
        <v>2196</v>
      </c>
      <c r="D225" s="380" t="s">
        <v>2051</v>
      </c>
      <c r="E225" s="380" t="s">
        <v>2052</v>
      </c>
      <c r="F225" s="380" t="s">
        <v>1672</v>
      </c>
      <c r="G225" s="380" t="s">
        <v>2053</v>
      </c>
    </row>
    <row r="226" spans="1:7" ht="36" customHeight="1">
      <c r="A226" s="435"/>
      <c r="B226" s="435"/>
      <c r="C226" s="380" t="s">
        <v>1655</v>
      </c>
      <c r="D226" s="380" t="s">
        <v>2054</v>
      </c>
      <c r="E226" s="380" t="s">
        <v>1647</v>
      </c>
      <c r="F226" s="380" t="s">
        <v>1748</v>
      </c>
      <c r="G226" s="380" t="s">
        <v>2055</v>
      </c>
    </row>
    <row r="227" spans="1:7" ht="51" customHeight="1">
      <c r="A227" s="435"/>
      <c r="B227" s="435"/>
      <c r="C227" s="380" t="s">
        <v>2197</v>
      </c>
      <c r="D227" s="380" t="s">
        <v>1713</v>
      </c>
      <c r="E227" s="380" t="s">
        <v>2056</v>
      </c>
      <c r="F227" s="380" t="s">
        <v>1672</v>
      </c>
      <c r="G227" s="380" t="s">
        <v>2057</v>
      </c>
    </row>
    <row r="228" spans="1:7" ht="24.75" customHeight="1">
      <c r="A228" s="434" t="s">
        <v>2058</v>
      </c>
      <c r="B228" s="434" t="s">
        <v>2248</v>
      </c>
      <c r="C228" s="380" t="s">
        <v>2196</v>
      </c>
      <c r="D228" s="380" t="s">
        <v>1633</v>
      </c>
      <c r="E228" s="380" t="s">
        <v>2059</v>
      </c>
      <c r="F228" s="380" t="s">
        <v>2060</v>
      </c>
      <c r="G228" s="380" t="s">
        <v>2061</v>
      </c>
    </row>
    <row r="229" spans="1:7" ht="27.75" customHeight="1">
      <c r="A229" s="435"/>
      <c r="B229" s="435"/>
      <c r="C229" s="380" t="s">
        <v>1655</v>
      </c>
      <c r="D229" s="380" t="s">
        <v>2054</v>
      </c>
      <c r="E229" s="380" t="s">
        <v>1647</v>
      </c>
      <c r="F229" s="380" t="s">
        <v>1748</v>
      </c>
      <c r="G229" s="380" t="s">
        <v>2062</v>
      </c>
    </row>
    <row r="230" spans="1:7" ht="50.25" customHeight="1">
      <c r="A230" s="435"/>
      <c r="B230" s="435"/>
      <c r="C230" s="380" t="s">
        <v>2197</v>
      </c>
      <c r="D230" s="380" t="s">
        <v>1713</v>
      </c>
      <c r="E230" s="380" t="s">
        <v>2063</v>
      </c>
      <c r="F230" s="380" t="s">
        <v>1672</v>
      </c>
      <c r="G230" s="380" t="s">
        <v>2064</v>
      </c>
    </row>
    <row r="231" spans="1:7">
      <c r="A231" s="380" t="s">
        <v>2065</v>
      </c>
      <c r="B231" s="381"/>
      <c r="C231" s="381"/>
      <c r="D231" s="381"/>
      <c r="E231" s="381"/>
      <c r="F231" s="381"/>
      <c r="G231" s="381"/>
    </row>
    <row r="232" spans="1:7" ht="22.5" customHeight="1">
      <c r="A232" s="434" t="s">
        <v>2066</v>
      </c>
      <c r="B232" s="434" t="s">
        <v>2250</v>
      </c>
      <c r="C232" s="380" t="s">
        <v>2196</v>
      </c>
      <c r="D232" s="380" t="s">
        <v>1766</v>
      </c>
      <c r="E232" s="380" t="s">
        <v>2067</v>
      </c>
      <c r="F232" s="380" t="s">
        <v>2068</v>
      </c>
      <c r="G232" s="380" t="s">
        <v>2069</v>
      </c>
    </row>
    <row r="233" spans="1:7" ht="33.75">
      <c r="A233" s="435"/>
      <c r="B233" s="435"/>
      <c r="C233" s="380" t="s">
        <v>2200</v>
      </c>
      <c r="D233" s="380" t="s">
        <v>1647</v>
      </c>
      <c r="E233" s="380" t="s">
        <v>1664</v>
      </c>
      <c r="F233" s="380" t="s">
        <v>1672</v>
      </c>
      <c r="G233" s="380" t="s">
        <v>2069</v>
      </c>
    </row>
    <row r="234" spans="1:7" ht="33.75">
      <c r="A234" s="435"/>
      <c r="B234" s="436"/>
      <c r="C234" s="380" t="s">
        <v>2197</v>
      </c>
      <c r="D234" s="380" t="s">
        <v>1644</v>
      </c>
      <c r="E234" s="380" t="s">
        <v>2070</v>
      </c>
      <c r="F234" s="380" t="s">
        <v>2068</v>
      </c>
      <c r="G234" s="380" t="s">
        <v>2069</v>
      </c>
    </row>
    <row r="235" spans="1:7" ht="33.75" customHeight="1">
      <c r="A235" s="434" t="s">
        <v>2071</v>
      </c>
      <c r="B235" s="434" t="s">
        <v>2251</v>
      </c>
      <c r="C235" s="380" t="s">
        <v>2196</v>
      </c>
      <c r="D235" s="380" t="s">
        <v>1766</v>
      </c>
      <c r="E235" s="380" t="s">
        <v>2072</v>
      </c>
      <c r="F235" s="380" t="s">
        <v>2073</v>
      </c>
      <c r="G235" s="380" t="s">
        <v>2074</v>
      </c>
    </row>
    <row r="236" spans="1:7">
      <c r="A236" s="435"/>
      <c r="B236" s="435"/>
      <c r="C236" s="380" t="s">
        <v>2200</v>
      </c>
      <c r="D236" s="380" t="s">
        <v>1640</v>
      </c>
      <c r="E236" s="380" t="s">
        <v>1664</v>
      </c>
      <c r="F236" s="380" t="s">
        <v>1672</v>
      </c>
      <c r="G236" s="380" t="s">
        <v>2074</v>
      </c>
    </row>
    <row r="237" spans="1:7">
      <c r="A237" s="435"/>
      <c r="B237" s="436"/>
      <c r="C237" s="380" t="s">
        <v>2197</v>
      </c>
      <c r="D237" s="380" t="s">
        <v>1648</v>
      </c>
      <c r="E237" s="380" t="s">
        <v>2075</v>
      </c>
      <c r="F237" s="380" t="s">
        <v>1748</v>
      </c>
      <c r="G237" s="380" t="s">
        <v>2074</v>
      </c>
    </row>
    <row r="238" spans="1:7" ht="33.75" customHeight="1">
      <c r="A238" s="434" t="s">
        <v>2076</v>
      </c>
      <c r="B238" s="434" t="s">
        <v>2252</v>
      </c>
      <c r="C238" s="380" t="s">
        <v>2196</v>
      </c>
      <c r="D238" s="380" t="s">
        <v>1766</v>
      </c>
      <c r="E238" s="380" t="s">
        <v>2077</v>
      </c>
      <c r="F238" s="380" t="s">
        <v>2078</v>
      </c>
      <c r="G238" s="380" t="s">
        <v>2079</v>
      </c>
    </row>
    <row r="239" spans="1:7" ht="22.5">
      <c r="A239" s="435"/>
      <c r="B239" s="435"/>
      <c r="C239" s="380" t="s">
        <v>2199</v>
      </c>
      <c r="D239" s="380" t="s">
        <v>1773</v>
      </c>
      <c r="E239" s="380" t="s">
        <v>2080</v>
      </c>
      <c r="F239" s="380" t="s">
        <v>1748</v>
      </c>
      <c r="G239" s="380" t="s">
        <v>2079</v>
      </c>
    </row>
    <row r="240" spans="1:7" ht="22.5">
      <c r="A240" s="435"/>
      <c r="B240" s="435"/>
      <c r="C240" s="380" t="s">
        <v>2201</v>
      </c>
      <c r="D240" s="380" t="s">
        <v>1640</v>
      </c>
      <c r="E240" s="380" t="s">
        <v>1664</v>
      </c>
      <c r="F240" s="380" t="s">
        <v>1748</v>
      </c>
      <c r="G240" s="380" t="s">
        <v>2079</v>
      </c>
    </row>
    <row r="241" spans="1:7" ht="22.5">
      <c r="A241" s="435"/>
      <c r="B241" s="436"/>
      <c r="C241" s="380" t="s">
        <v>2198</v>
      </c>
      <c r="D241" s="380" t="s">
        <v>1713</v>
      </c>
      <c r="E241" s="380" t="s">
        <v>2081</v>
      </c>
      <c r="F241" s="380" t="s">
        <v>1737</v>
      </c>
      <c r="G241" s="380" t="s">
        <v>2079</v>
      </c>
    </row>
    <row r="242" spans="1:7" ht="22.5" customHeight="1">
      <c r="A242" s="434" t="s">
        <v>2082</v>
      </c>
      <c r="B242" s="434" t="s">
        <v>2084</v>
      </c>
      <c r="C242" s="380" t="s">
        <v>2196</v>
      </c>
      <c r="D242" s="380" t="s">
        <v>1766</v>
      </c>
      <c r="E242" s="380" t="s">
        <v>2083</v>
      </c>
      <c r="F242" s="380" t="s">
        <v>2078</v>
      </c>
      <c r="G242" s="380" t="s">
        <v>2084</v>
      </c>
    </row>
    <row r="243" spans="1:7" ht="27" customHeight="1">
      <c r="A243" s="435"/>
      <c r="B243" s="435"/>
      <c r="C243" s="380" t="s">
        <v>2196</v>
      </c>
      <c r="D243" s="380" t="s">
        <v>1773</v>
      </c>
      <c r="E243" s="380" t="s">
        <v>2085</v>
      </c>
      <c r="F243" s="380" t="s">
        <v>1672</v>
      </c>
      <c r="G243" s="380" t="s">
        <v>2084</v>
      </c>
    </row>
    <row r="244" spans="1:7" ht="42.75" customHeight="1">
      <c r="A244" s="435"/>
      <c r="B244" s="436"/>
      <c r="C244" s="380" t="s">
        <v>2197</v>
      </c>
      <c r="D244" s="380" t="s">
        <v>1744</v>
      </c>
      <c r="E244" s="380" t="s">
        <v>2086</v>
      </c>
      <c r="F244" s="380" t="s">
        <v>2087</v>
      </c>
      <c r="G244" s="380" t="s">
        <v>2084</v>
      </c>
    </row>
    <row r="245" spans="1:7" ht="67.5" customHeight="1">
      <c r="A245" s="434" t="s">
        <v>2088</v>
      </c>
      <c r="B245" s="434" t="s">
        <v>2253</v>
      </c>
      <c r="C245" s="380" t="s">
        <v>2196</v>
      </c>
      <c r="D245" s="380" t="s">
        <v>1766</v>
      </c>
      <c r="E245" s="380" t="s">
        <v>2089</v>
      </c>
      <c r="F245" s="380" t="s">
        <v>2090</v>
      </c>
      <c r="G245" s="380" t="s">
        <v>2091</v>
      </c>
    </row>
    <row r="246" spans="1:7">
      <c r="A246" s="435"/>
      <c r="B246" s="435"/>
      <c r="C246" s="380" t="s">
        <v>2196</v>
      </c>
      <c r="D246" s="380" t="s">
        <v>1773</v>
      </c>
      <c r="E246" s="380" t="s">
        <v>2092</v>
      </c>
      <c r="F246" s="380" t="s">
        <v>1672</v>
      </c>
      <c r="G246" s="380" t="s">
        <v>2091</v>
      </c>
    </row>
    <row r="247" spans="1:7">
      <c r="A247" s="435"/>
      <c r="B247" s="436"/>
      <c r="C247" s="380" t="s">
        <v>2200</v>
      </c>
      <c r="D247" s="380" t="s">
        <v>1640</v>
      </c>
      <c r="E247" s="380" t="s">
        <v>2093</v>
      </c>
      <c r="F247" s="380" t="s">
        <v>1748</v>
      </c>
      <c r="G247" s="380" t="s">
        <v>2091</v>
      </c>
    </row>
    <row r="248" spans="1:7" ht="45">
      <c r="A248" s="434" t="s">
        <v>2094</v>
      </c>
      <c r="B248" s="434" t="s">
        <v>2254</v>
      </c>
      <c r="C248" s="380" t="s">
        <v>2196</v>
      </c>
      <c r="D248" s="380" t="s">
        <v>1633</v>
      </c>
      <c r="E248" s="380" t="s">
        <v>2095</v>
      </c>
      <c r="F248" s="380" t="s">
        <v>2096</v>
      </c>
      <c r="G248" s="380" t="s">
        <v>2097</v>
      </c>
    </row>
    <row r="249" spans="1:7" ht="45">
      <c r="A249" s="435"/>
      <c r="B249" s="435"/>
      <c r="C249" s="380" t="s">
        <v>2197</v>
      </c>
      <c r="D249" s="380" t="s">
        <v>1644</v>
      </c>
      <c r="E249" s="380" t="s">
        <v>2098</v>
      </c>
      <c r="F249" s="380" t="s">
        <v>2099</v>
      </c>
      <c r="G249" s="380" t="s">
        <v>2097</v>
      </c>
    </row>
    <row r="250" spans="1:7" ht="45">
      <c r="A250" s="435"/>
      <c r="B250" s="436"/>
      <c r="C250" s="380" t="s">
        <v>2197</v>
      </c>
      <c r="D250" s="380" t="s">
        <v>1690</v>
      </c>
      <c r="E250" s="380" t="s">
        <v>2100</v>
      </c>
      <c r="F250" s="380" t="s">
        <v>2101</v>
      </c>
      <c r="G250" s="380" t="s">
        <v>2097</v>
      </c>
    </row>
    <row r="251" spans="1:7" ht="33.75" customHeight="1">
      <c r="A251" s="434" t="s">
        <v>2102</v>
      </c>
      <c r="B251" s="434" t="s">
        <v>2255</v>
      </c>
      <c r="C251" s="380" t="s">
        <v>2196</v>
      </c>
      <c r="D251" s="380" t="s">
        <v>1766</v>
      </c>
      <c r="E251" s="380" t="s">
        <v>2103</v>
      </c>
      <c r="F251" s="380" t="s">
        <v>2104</v>
      </c>
      <c r="G251" s="380" t="s">
        <v>2105</v>
      </c>
    </row>
    <row r="252" spans="1:7">
      <c r="A252" s="435"/>
      <c r="B252" s="435"/>
      <c r="C252" s="380" t="s">
        <v>2196</v>
      </c>
      <c r="D252" s="380" t="s">
        <v>1773</v>
      </c>
      <c r="E252" s="380" t="s">
        <v>2106</v>
      </c>
      <c r="F252" s="380" t="s">
        <v>1672</v>
      </c>
      <c r="G252" s="380" t="s">
        <v>2107</v>
      </c>
    </row>
    <row r="253" spans="1:7">
      <c r="A253" s="435"/>
      <c r="B253" s="435"/>
      <c r="C253" s="380" t="s">
        <v>2196</v>
      </c>
      <c r="D253" s="380" t="s">
        <v>1633</v>
      </c>
      <c r="E253" s="380" t="s">
        <v>2108</v>
      </c>
      <c r="F253" s="380" t="s">
        <v>2109</v>
      </c>
      <c r="G253" s="380" t="s">
        <v>2110</v>
      </c>
    </row>
    <row r="254" spans="1:7" ht="22.5">
      <c r="A254" s="435"/>
      <c r="B254" s="436"/>
      <c r="C254" s="380" t="s">
        <v>2200</v>
      </c>
      <c r="D254" s="380" t="s">
        <v>1640</v>
      </c>
      <c r="E254" s="380" t="s">
        <v>2111</v>
      </c>
      <c r="F254" s="380" t="s">
        <v>1748</v>
      </c>
      <c r="G254" s="380" t="s">
        <v>2112</v>
      </c>
    </row>
    <row r="255" spans="1:7" ht="33.75" customHeight="1">
      <c r="A255" s="434" t="s">
        <v>2113</v>
      </c>
      <c r="B255" s="434" t="s">
        <v>2256</v>
      </c>
      <c r="C255" s="380" t="s">
        <v>2196</v>
      </c>
      <c r="D255" s="380" t="s">
        <v>1773</v>
      </c>
      <c r="E255" s="380" t="s">
        <v>2114</v>
      </c>
      <c r="F255" s="380" t="s">
        <v>1672</v>
      </c>
      <c r="G255" s="380" t="s">
        <v>2115</v>
      </c>
    </row>
    <row r="256" spans="1:7" ht="22.5">
      <c r="A256" s="435"/>
      <c r="B256" s="435"/>
      <c r="C256" s="380" t="s">
        <v>2200</v>
      </c>
      <c r="D256" s="380" t="s">
        <v>1640</v>
      </c>
      <c r="E256" s="380" t="s">
        <v>2116</v>
      </c>
      <c r="F256" s="380" t="s">
        <v>1672</v>
      </c>
      <c r="G256" s="380" t="s">
        <v>2115</v>
      </c>
    </row>
    <row r="257" spans="1:7" ht="22.5">
      <c r="A257" s="435"/>
      <c r="B257" s="436"/>
      <c r="C257" s="380" t="s">
        <v>2197</v>
      </c>
      <c r="D257" s="380" t="s">
        <v>1644</v>
      </c>
      <c r="E257" s="380" t="s">
        <v>2117</v>
      </c>
      <c r="F257" s="380" t="s">
        <v>2118</v>
      </c>
      <c r="G257" s="380" t="s">
        <v>2115</v>
      </c>
    </row>
    <row r="258" spans="1:7" ht="33.75" customHeight="1">
      <c r="A258" s="434" t="s">
        <v>2119</v>
      </c>
      <c r="B258" s="434" t="s">
        <v>2257</v>
      </c>
      <c r="C258" s="380" t="s">
        <v>2196</v>
      </c>
      <c r="D258" s="380" t="s">
        <v>1766</v>
      </c>
      <c r="E258" s="380" t="s">
        <v>2120</v>
      </c>
      <c r="F258" s="380" t="s">
        <v>2121</v>
      </c>
      <c r="G258" s="380" t="s">
        <v>2122</v>
      </c>
    </row>
    <row r="259" spans="1:7" ht="22.5">
      <c r="A259" s="435"/>
      <c r="B259" s="435"/>
      <c r="C259" s="380" t="s">
        <v>2196</v>
      </c>
      <c r="D259" s="380" t="s">
        <v>1773</v>
      </c>
      <c r="E259" s="380" t="s">
        <v>2123</v>
      </c>
      <c r="F259" s="380" t="s">
        <v>1737</v>
      </c>
      <c r="G259" s="380" t="s">
        <v>2122</v>
      </c>
    </row>
    <row r="260" spans="1:7" ht="22.5">
      <c r="A260" s="435"/>
      <c r="B260" s="436"/>
      <c r="C260" s="380" t="s">
        <v>2200</v>
      </c>
      <c r="D260" s="380" t="s">
        <v>1647</v>
      </c>
      <c r="E260" s="380" t="s">
        <v>1664</v>
      </c>
      <c r="F260" s="380" t="s">
        <v>1748</v>
      </c>
      <c r="G260" s="380" t="s">
        <v>2122</v>
      </c>
    </row>
    <row r="261" spans="1:7">
      <c r="A261" s="380" t="s">
        <v>2124</v>
      </c>
      <c r="B261" s="381"/>
      <c r="C261" s="381"/>
      <c r="D261" s="381"/>
      <c r="E261" s="381"/>
      <c r="F261" s="381"/>
      <c r="G261" s="381"/>
    </row>
    <row r="262" spans="1:7" ht="90" customHeight="1">
      <c r="A262" s="434" t="s">
        <v>2125</v>
      </c>
      <c r="B262" s="434" t="s">
        <v>2258</v>
      </c>
      <c r="C262" s="380" t="s">
        <v>2196</v>
      </c>
      <c r="D262" s="380" t="s">
        <v>1773</v>
      </c>
      <c r="E262" s="380" t="s">
        <v>2126</v>
      </c>
      <c r="F262" s="380" t="s">
        <v>2127</v>
      </c>
      <c r="G262" s="380" t="s">
        <v>2128</v>
      </c>
    </row>
    <row r="263" spans="1:7">
      <c r="A263" s="435"/>
      <c r="B263" s="435"/>
      <c r="C263" s="380" t="s">
        <v>1655</v>
      </c>
      <c r="D263" s="380" t="s">
        <v>1647</v>
      </c>
      <c r="E263" s="380" t="s">
        <v>2129</v>
      </c>
      <c r="F263" s="380" t="s">
        <v>2130</v>
      </c>
      <c r="G263" s="380" t="s">
        <v>2131</v>
      </c>
    </row>
    <row r="264" spans="1:7" ht="22.5">
      <c r="A264" s="435"/>
      <c r="B264" s="436"/>
      <c r="C264" s="380" t="s">
        <v>2197</v>
      </c>
      <c r="D264" s="380" t="s">
        <v>1648</v>
      </c>
      <c r="E264" s="380" t="s">
        <v>2132</v>
      </c>
      <c r="F264" s="380" t="s">
        <v>2133</v>
      </c>
      <c r="G264" s="380" t="s">
        <v>2134</v>
      </c>
    </row>
    <row r="265" spans="1:7" ht="56.25" customHeight="1">
      <c r="A265" s="434" t="s">
        <v>2135</v>
      </c>
      <c r="B265" s="434" t="s">
        <v>2259</v>
      </c>
      <c r="C265" s="380" t="s">
        <v>2196</v>
      </c>
      <c r="D265" s="380" t="s">
        <v>1661</v>
      </c>
      <c r="E265" s="380" t="s">
        <v>2136</v>
      </c>
      <c r="F265" s="380" t="s">
        <v>2137</v>
      </c>
      <c r="G265" s="380" t="s">
        <v>2138</v>
      </c>
    </row>
    <row r="266" spans="1:7" ht="22.5">
      <c r="A266" s="435"/>
      <c r="B266" s="435"/>
      <c r="C266" s="380" t="s">
        <v>1655</v>
      </c>
      <c r="D266" s="380" t="s">
        <v>1640</v>
      </c>
      <c r="E266" s="380" t="s">
        <v>2139</v>
      </c>
      <c r="F266" s="380" t="s">
        <v>2140</v>
      </c>
      <c r="G266" s="380" t="s">
        <v>2141</v>
      </c>
    </row>
    <row r="267" spans="1:7">
      <c r="A267" s="435"/>
      <c r="B267" s="436"/>
      <c r="C267" s="380" t="s">
        <v>2197</v>
      </c>
      <c r="D267" s="380" t="s">
        <v>1744</v>
      </c>
      <c r="E267" s="380" t="s">
        <v>2142</v>
      </c>
      <c r="F267" s="380" t="s">
        <v>2143</v>
      </c>
      <c r="G267" s="380" t="s">
        <v>2144</v>
      </c>
    </row>
    <row r="268" spans="1:7">
      <c r="A268" s="380" t="s">
        <v>2145</v>
      </c>
      <c r="B268" s="381"/>
      <c r="C268" s="381"/>
      <c r="D268" s="381"/>
      <c r="E268" s="381"/>
      <c r="F268" s="381"/>
      <c r="G268" s="381"/>
    </row>
    <row r="269" spans="1:7" ht="56.25">
      <c r="A269" s="434" t="s">
        <v>2146</v>
      </c>
      <c r="B269" s="434" t="s">
        <v>2149</v>
      </c>
      <c r="C269" s="380" t="s">
        <v>2196</v>
      </c>
      <c r="D269" s="380" t="s">
        <v>1766</v>
      </c>
      <c r="E269" s="380" t="s">
        <v>2147</v>
      </c>
      <c r="F269" s="380" t="s">
        <v>2148</v>
      </c>
      <c r="G269" s="380" t="s">
        <v>2149</v>
      </c>
    </row>
    <row r="270" spans="1:7" ht="64.5" customHeight="1">
      <c r="A270" s="435"/>
      <c r="B270" s="435"/>
      <c r="C270" s="380" t="s">
        <v>2200</v>
      </c>
      <c r="D270" s="380" t="s">
        <v>1640</v>
      </c>
      <c r="E270" s="380" t="s">
        <v>2150</v>
      </c>
      <c r="F270" s="380" t="s">
        <v>1748</v>
      </c>
      <c r="G270" s="380" t="s">
        <v>2149</v>
      </c>
    </row>
    <row r="271" spans="1:7" ht="64.5" customHeight="1">
      <c r="A271" s="435"/>
      <c r="B271" s="436"/>
      <c r="C271" s="380" t="s">
        <v>2197</v>
      </c>
      <c r="D271" s="380" t="s">
        <v>1644</v>
      </c>
      <c r="E271" s="380" t="s">
        <v>2151</v>
      </c>
      <c r="F271" s="380" t="s">
        <v>2152</v>
      </c>
      <c r="G271" s="380" t="s">
        <v>2149</v>
      </c>
    </row>
    <row r="272" spans="1:7" ht="56.25">
      <c r="A272" s="434" t="s">
        <v>2153</v>
      </c>
      <c r="B272" s="434" t="s">
        <v>2260</v>
      </c>
      <c r="C272" s="380" t="s">
        <v>2196</v>
      </c>
      <c r="D272" s="380" t="s">
        <v>1766</v>
      </c>
      <c r="E272" s="380" t="s">
        <v>2154</v>
      </c>
      <c r="F272" s="380" t="s">
        <v>2155</v>
      </c>
      <c r="G272" s="380" t="s">
        <v>2149</v>
      </c>
    </row>
    <row r="273" spans="1:7" ht="75" customHeight="1">
      <c r="A273" s="435"/>
      <c r="B273" s="435"/>
      <c r="C273" s="380" t="s">
        <v>2196</v>
      </c>
      <c r="D273" s="380" t="s">
        <v>1773</v>
      </c>
      <c r="E273" s="380" t="s">
        <v>2156</v>
      </c>
      <c r="F273" s="380" t="s">
        <v>1672</v>
      </c>
      <c r="G273" s="380" t="s">
        <v>2149</v>
      </c>
    </row>
    <row r="274" spans="1:7" ht="75" customHeight="1">
      <c r="A274" s="435"/>
      <c r="B274" s="435"/>
      <c r="C274" s="380" t="s">
        <v>2200</v>
      </c>
      <c r="D274" s="380" t="s">
        <v>1640</v>
      </c>
      <c r="E274" s="380" t="s">
        <v>2157</v>
      </c>
      <c r="F274" s="380" t="s">
        <v>1748</v>
      </c>
      <c r="G274" s="380" t="s">
        <v>2149</v>
      </c>
    </row>
    <row r="275" spans="1:7" ht="75" customHeight="1">
      <c r="A275" s="435"/>
      <c r="B275" s="436"/>
      <c r="C275" s="380" t="s">
        <v>2197</v>
      </c>
      <c r="D275" s="380" t="s">
        <v>1644</v>
      </c>
      <c r="E275" s="380" t="s">
        <v>2158</v>
      </c>
      <c r="F275" s="380" t="s">
        <v>2118</v>
      </c>
      <c r="G275" s="380" t="s">
        <v>2149</v>
      </c>
    </row>
    <row r="276" spans="1:7">
      <c r="A276" s="436"/>
      <c r="B276" s="380"/>
      <c r="C276" s="381"/>
      <c r="D276" s="381"/>
      <c r="E276" s="381"/>
      <c r="F276" s="381"/>
      <c r="G276" s="381"/>
    </row>
    <row r="277" spans="1:7">
      <c r="A277" s="380" t="s">
        <v>2159</v>
      </c>
      <c r="B277" s="381"/>
      <c r="C277" s="381"/>
      <c r="D277" s="381"/>
      <c r="E277" s="381"/>
      <c r="F277" s="381"/>
      <c r="G277" s="381"/>
    </row>
    <row r="278" spans="1:7" ht="33.75" customHeight="1">
      <c r="A278" s="434" t="s">
        <v>2160</v>
      </c>
      <c r="B278" s="434" t="s">
        <v>2261</v>
      </c>
      <c r="C278" s="380" t="s">
        <v>2200</v>
      </c>
      <c r="D278" s="380" t="s">
        <v>1640</v>
      </c>
      <c r="E278" s="380" t="s">
        <v>2161</v>
      </c>
      <c r="F278" s="380" t="s">
        <v>1748</v>
      </c>
      <c r="G278" s="380" t="s">
        <v>2162</v>
      </c>
    </row>
    <row r="279" spans="1:7" ht="22.5">
      <c r="A279" s="435"/>
      <c r="B279" s="435"/>
      <c r="C279" s="380" t="s">
        <v>2197</v>
      </c>
      <c r="D279" s="380" t="s">
        <v>1744</v>
      </c>
      <c r="E279" s="380" t="s">
        <v>2163</v>
      </c>
      <c r="F279" s="380" t="s">
        <v>1672</v>
      </c>
      <c r="G279" s="380" t="s">
        <v>2162</v>
      </c>
    </row>
    <row r="280" spans="1:7">
      <c r="A280" s="435"/>
      <c r="B280" s="436"/>
      <c r="C280" s="380" t="s">
        <v>2197</v>
      </c>
      <c r="D280" s="380" t="s">
        <v>1648</v>
      </c>
      <c r="E280" s="380" t="s">
        <v>2164</v>
      </c>
      <c r="F280" s="380" t="s">
        <v>2165</v>
      </c>
      <c r="G280" s="380" t="s">
        <v>2162</v>
      </c>
    </row>
    <row r="281" spans="1:7">
      <c r="A281" s="380" t="s">
        <v>2166</v>
      </c>
      <c r="B281" s="381"/>
      <c r="C281" s="381"/>
      <c r="D281" s="381"/>
      <c r="E281" s="381"/>
      <c r="F281" s="381"/>
      <c r="G281" s="381"/>
    </row>
    <row r="282" spans="1:7" ht="22.5" customHeight="1">
      <c r="A282" s="434" t="s">
        <v>2357</v>
      </c>
      <c r="B282" s="434" t="s">
        <v>2262</v>
      </c>
      <c r="C282" s="380" t="s">
        <v>2196</v>
      </c>
      <c r="D282" s="380" t="s">
        <v>1633</v>
      </c>
      <c r="E282" s="380" t="s">
        <v>2167</v>
      </c>
      <c r="F282" s="380" t="s">
        <v>2168</v>
      </c>
      <c r="G282" s="380" t="s">
        <v>2169</v>
      </c>
    </row>
    <row r="283" spans="1:7" ht="45" customHeight="1">
      <c r="A283" s="435"/>
      <c r="B283" s="435"/>
      <c r="C283" s="380" t="s">
        <v>1655</v>
      </c>
      <c r="D283" s="380" t="s">
        <v>1640</v>
      </c>
      <c r="E283" s="380" t="s">
        <v>1640</v>
      </c>
      <c r="F283" s="380" t="s">
        <v>1880</v>
      </c>
      <c r="G283" s="380" t="s">
        <v>2169</v>
      </c>
    </row>
    <row r="284" spans="1:7" ht="67.5" customHeight="1">
      <c r="A284" s="435"/>
      <c r="B284" s="435"/>
      <c r="C284" s="380" t="s">
        <v>2197</v>
      </c>
      <c r="D284" s="380" t="s">
        <v>1648</v>
      </c>
      <c r="E284" s="380" t="s">
        <v>2170</v>
      </c>
      <c r="F284" s="380" t="s">
        <v>2171</v>
      </c>
      <c r="G284" s="380" t="s">
        <v>2169</v>
      </c>
    </row>
    <row r="285" spans="1:7" ht="33.75" customHeight="1">
      <c r="A285" s="436"/>
      <c r="B285" s="436"/>
      <c r="C285" s="381"/>
      <c r="D285" s="381"/>
      <c r="E285" s="381"/>
      <c r="F285" s="381"/>
      <c r="G285" s="381"/>
    </row>
    <row r="286" spans="1:7">
      <c r="A286" s="380" t="s">
        <v>2172</v>
      </c>
      <c r="B286" s="381"/>
      <c r="C286" s="381"/>
      <c r="D286" s="381"/>
      <c r="E286" s="381"/>
      <c r="F286" s="381"/>
      <c r="G286" s="381"/>
    </row>
    <row r="287" spans="1:7" ht="78.75">
      <c r="A287" s="434" t="s">
        <v>2173</v>
      </c>
      <c r="B287" s="434" t="s">
        <v>2263</v>
      </c>
      <c r="C287" s="380" t="s">
        <v>2196</v>
      </c>
      <c r="D287" s="380" t="s">
        <v>1766</v>
      </c>
      <c r="E287" s="380" t="s">
        <v>2174</v>
      </c>
      <c r="F287" s="380" t="s">
        <v>2175</v>
      </c>
      <c r="G287" s="380" t="s">
        <v>2176</v>
      </c>
    </row>
    <row r="288" spans="1:7" ht="97.5" customHeight="1">
      <c r="A288" s="435"/>
      <c r="B288" s="435"/>
      <c r="C288" s="380" t="s">
        <v>2196</v>
      </c>
      <c r="D288" s="380" t="s">
        <v>1661</v>
      </c>
      <c r="E288" s="380" t="s">
        <v>2177</v>
      </c>
      <c r="F288" s="380" t="s">
        <v>1672</v>
      </c>
      <c r="G288" s="380" t="s">
        <v>2176</v>
      </c>
    </row>
    <row r="289" spans="1:7" ht="97.5" customHeight="1">
      <c r="A289" s="435"/>
      <c r="B289" s="436"/>
      <c r="C289" s="380" t="s">
        <v>2200</v>
      </c>
      <c r="D289" s="380" t="s">
        <v>1647</v>
      </c>
      <c r="E289" s="380" t="s">
        <v>1664</v>
      </c>
      <c r="F289" s="380" t="s">
        <v>1807</v>
      </c>
      <c r="G289" s="380" t="s">
        <v>2176</v>
      </c>
    </row>
    <row r="290" spans="1:7">
      <c r="A290" s="380" t="s">
        <v>2178</v>
      </c>
      <c r="B290" s="381"/>
      <c r="C290" s="381"/>
      <c r="D290" s="381"/>
      <c r="E290" s="381"/>
      <c r="F290" s="381"/>
      <c r="G290" s="381"/>
    </row>
    <row r="291" spans="1:7" ht="22.5" customHeight="1">
      <c r="A291" s="434" t="s">
        <v>2364</v>
      </c>
      <c r="B291" s="434" t="s">
        <v>2264</v>
      </c>
      <c r="C291" s="380" t="s">
        <v>2196</v>
      </c>
      <c r="D291" s="380" t="s">
        <v>1633</v>
      </c>
      <c r="E291" s="380" t="s">
        <v>2179</v>
      </c>
      <c r="F291" s="380" t="s">
        <v>2180</v>
      </c>
      <c r="G291" s="380" t="s">
        <v>2181</v>
      </c>
    </row>
    <row r="292" spans="1:7" ht="56.25" customHeight="1">
      <c r="A292" s="435"/>
      <c r="B292" s="435"/>
      <c r="C292" s="380" t="s">
        <v>1655</v>
      </c>
      <c r="D292" s="380" t="s">
        <v>1648</v>
      </c>
      <c r="E292" s="380" t="s">
        <v>2182</v>
      </c>
      <c r="F292" s="380" t="s">
        <v>1672</v>
      </c>
      <c r="G292" s="380" t="s">
        <v>2181</v>
      </c>
    </row>
    <row r="293" spans="1:7" ht="33.75" customHeight="1">
      <c r="A293" s="435"/>
      <c r="B293" s="436"/>
      <c r="C293" s="380" t="s">
        <v>2197</v>
      </c>
      <c r="D293" s="380" t="s">
        <v>1644</v>
      </c>
      <c r="E293" s="380" t="s">
        <v>2183</v>
      </c>
      <c r="F293" s="380" t="s">
        <v>1672</v>
      </c>
      <c r="G293" s="380" t="s">
        <v>2181</v>
      </c>
    </row>
    <row r="294" spans="1:7">
      <c r="A294" s="380" t="s">
        <v>2184</v>
      </c>
      <c r="B294" s="381"/>
      <c r="C294" s="381"/>
      <c r="D294" s="381"/>
      <c r="E294" s="381"/>
      <c r="F294" s="381"/>
      <c r="G294" s="381"/>
    </row>
    <row r="295" spans="1:7" ht="112.5" customHeight="1">
      <c r="A295" s="434" t="s">
        <v>2185</v>
      </c>
      <c r="B295" s="434" t="s">
        <v>2265</v>
      </c>
      <c r="C295" s="380"/>
      <c r="D295" s="380"/>
      <c r="E295" s="380"/>
      <c r="F295" s="380"/>
      <c r="G295" s="380" t="s">
        <v>2186</v>
      </c>
    </row>
    <row r="296" spans="1:7">
      <c r="A296" s="435"/>
      <c r="B296" s="435"/>
      <c r="C296" s="380" t="s">
        <v>1655</v>
      </c>
      <c r="D296" s="380" t="s">
        <v>2187</v>
      </c>
      <c r="E296" s="380" t="s">
        <v>2188</v>
      </c>
      <c r="F296" s="380" t="s">
        <v>1737</v>
      </c>
      <c r="G296" s="380" t="s">
        <v>2189</v>
      </c>
    </row>
    <row r="297" spans="1:7">
      <c r="A297" s="435"/>
      <c r="B297" s="436"/>
      <c r="C297" s="380" t="s">
        <v>2197</v>
      </c>
      <c r="D297" s="380" t="s">
        <v>1713</v>
      </c>
      <c r="E297" s="380" t="s">
        <v>2190</v>
      </c>
      <c r="F297" s="380" t="s">
        <v>1748</v>
      </c>
      <c r="G297" s="380" t="s">
        <v>2186</v>
      </c>
    </row>
    <row r="298" spans="1:7" ht="41.25" customHeight="1">
      <c r="A298" s="434" t="s">
        <v>2191</v>
      </c>
      <c r="B298" s="434" t="s">
        <v>2266</v>
      </c>
      <c r="C298" s="380" t="s">
        <v>2196</v>
      </c>
      <c r="D298" s="380" t="s">
        <v>1773</v>
      </c>
      <c r="E298" s="380" t="s">
        <v>2192</v>
      </c>
      <c r="F298" s="380" t="s">
        <v>1672</v>
      </c>
      <c r="G298" s="380" t="s">
        <v>2193</v>
      </c>
    </row>
    <row r="299" spans="1:7" ht="30.75" customHeight="1">
      <c r="A299" s="435"/>
      <c r="B299" s="435"/>
      <c r="C299" s="380" t="s">
        <v>1655</v>
      </c>
      <c r="D299" s="380" t="s">
        <v>2187</v>
      </c>
      <c r="E299" s="380" t="s">
        <v>2194</v>
      </c>
      <c r="F299" s="380" t="s">
        <v>1737</v>
      </c>
      <c r="G299" s="380" t="s">
        <v>2189</v>
      </c>
    </row>
    <row r="300" spans="1:7" ht="47.25" customHeight="1">
      <c r="A300" s="439"/>
      <c r="B300" s="436"/>
      <c r="C300" s="380" t="s">
        <v>2197</v>
      </c>
      <c r="D300" s="380" t="s">
        <v>1648</v>
      </c>
      <c r="E300" s="380" t="s">
        <v>2195</v>
      </c>
      <c r="F300" s="380" t="s">
        <v>1748</v>
      </c>
      <c r="G300" s="380" t="s">
        <v>2186</v>
      </c>
    </row>
  </sheetData>
  <mergeCells count="138">
    <mergeCell ref="B282:B285"/>
    <mergeCell ref="B287:B289"/>
    <mergeCell ref="B291:B293"/>
    <mergeCell ref="B295:B297"/>
    <mergeCell ref="B298:B300"/>
    <mergeCell ref="B265:B267"/>
    <mergeCell ref="B269:B271"/>
    <mergeCell ref="B272:B275"/>
    <mergeCell ref="B278:B280"/>
    <mergeCell ref="B248:B250"/>
    <mergeCell ref="B251:B254"/>
    <mergeCell ref="B255:B257"/>
    <mergeCell ref="B258:B260"/>
    <mergeCell ref="B262:B264"/>
    <mergeCell ref="B232:B234"/>
    <mergeCell ref="B235:B237"/>
    <mergeCell ref="B238:B241"/>
    <mergeCell ref="B242:B244"/>
    <mergeCell ref="B245:B247"/>
    <mergeCell ref="B214:B216"/>
    <mergeCell ref="B218:B220"/>
    <mergeCell ref="B221:B223"/>
    <mergeCell ref="B225:B227"/>
    <mergeCell ref="B228:B230"/>
    <mergeCell ref="B184:B186"/>
    <mergeCell ref="B187:B191"/>
    <mergeCell ref="B193:B195"/>
    <mergeCell ref="B196:B198"/>
    <mergeCell ref="B201:B212"/>
    <mergeCell ref="B166:B168"/>
    <mergeCell ref="B169:B171"/>
    <mergeCell ref="B173:B175"/>
    <mergeCell ref="B176:B178"/>
    <mergeCell ref="B179:B182"/>
    <mergeCell ref="B143:B145"/>
    <mergeCell ref="B147:B149"/>
    <mergeCell ref="B151:B154"/>
    <mergeCell ref="B156:B159"/>
    <mergeCell ref="B160:B163"/>
    <mergeCell ref="B125:B127"/>
    <mergeCell ref="B129:B131"/>
    <mergeCell ref="B132:B134"/>
    <mergeCell ref="B135:B137"/>
    <mergeCell ref="B139:B141"/>
    <mergeCell ref="B103:B105"/>
    <mergeCell ref="B108:B110"/>
    <mergeCell ref="B111:B113"/>
    <mergeCell ref="B115:B117"/>
    <mergeCell ref="B120:B124"/>
    <mergeCell ref="B68:B71"/>
    <mergeCell ref="B73:B79"/>
    <mergeCell ref="B80:B93"/>
    <mergeCell ref="B95:B99"/>
    <mergeCell ref="B100:B102"/>
    <mergeCell ref="A295:A297"/>
    <mergeCell ref="A298:A300"/>
    <mergeCell ref="B7:B10"/>
    <mergeCell ref="B13:B16"/>
    <mergeCell ref="B17:B19"/>
    <mergeCell ref="B20:B22"/>
    <mergeCell ref="B23:B25"/>
    <mergeCell ref="B26:B28"/>
    <mergeCell ref="B29:B31"/>
    <mergeCell ref="B33:B35"/>
    <mergeCell ref="B36:B41"/>
    <mergeCell ref="B42:B47"/>
    <mergeCell ref="B48:B50"/>
    <mergeCell ref="B52:B54"/>
    <mergeCell ref="B59:B61"/>
    <mergeCell ref="B64:B67"/>
    <mergeCell ref="A272:A276"/>
    <mergeCell ref="A278:A280"/>
    <mergeCell ref="A282:A285"/>
    <mergeCell ref="A291:A293"/>
    <mergeCell ref="A255:A257"/>
    <mergeCell ref="A258:A260"/>
    <mergeCell ref="A262:A264"/>
    <mergeCell ref="A265:A267"/>
    <mergeCell ref="A269:A271"/>
    <mergeCell ref="A238:A241"/>
    <mergeCell ref="A242:A244"/>
    <mergeCell ref="A245:A247"/>
    <mergeCell ref="A248:A250"/>
    <mergeCell ref="A251:A254"/>
    <mergeCell ref="A228:A230"/>
    <mergeCell ref="A232:A234"/>
    <mergeCell ref="A235:A237"/>
    <mergeCell ref="A193:A195"/>
    <mergeCell ref="A196:A198"/>
    <mergeCell ref="A201:A212"/>
    <mergeCell ref="A214:A216"/>
    <mergeCell ref="A218:A220"/>
    <mergeCell ref="A287:A289"/>
    <mergeCell ref="A184:A186"/>
    <mergeCell ref="A188:A191"/>
    <mergeCell ref="A151:A154"/>
    <mergeCell ref="A156:A159"/>
    <mergeCell ref="A160:A163"/>
    <mergeCell ref="A166:A168"/>
    <mergeCell ref="A169:A171"/>
    <mergeCell ref="A221:A223"/>
    <mergeCell ref="A225:A227"/>
    <mergeCell ref="A147:A149"/>
    <mergeCell ref="A115:A117"/>
    <mergeCell ref="A120:A124"/>
    <mergeCell ref="A125:A127"/>
    <mergeCell ref="A129:A131"/>
    <mergeCell ref="A132:A134"/>
    <mergeCell ref="A173:A175"/>
    <mergeCell ref="A176:A178"/>
    <mergeCell ref="A179:A182"/>
    <mergeCell ref="A111:A113"/>
    <mergeCell ref="A64:A67"/>
    <mergeCell ref="A68:A71"/>
    <mergeCell ref="A73:A79"/>
    <mergeCell ref="A80:A93"/>
    <mergeCell ref="A95:A99"/>
    <mergeCell ref="A135:A137"/>
    <mergeCell ref="A139:A141"/>
    <mergeCell ref="A143:A145"/>
    <mergeCell ref="A59:A61"/>
    <mergeCell ref="A23:A25"/>
    <mergeCell ref="A26:A28"/>
    <mergeCell ref="A29:A31"/>
    <mergeCell ref="A33:A35"/>
    <mergeCell ref="A36:A41"/>
    <mergeCell ref="A100:A102"/>
    <mergeCell ref="A103:A105"/>
    <mergeCell ref="A108:A110"/>
    <mergeCell ref="A2:H2"/>
    <mergeCell ref="A7:A10"/>
    <mergeCell ref="A13:A16"/>
    <mergeCell ref="A17:A19"/>
    <mergeCell ref="A20:A22"/>
    <mergeCell ref="A42:A47"/>
    <mergeCell ref="A48:A50"/>
    <mergeCell ref="A52:A54"/>
    <mergeCell ref="A55:A58"/>
  </mergeCells>
  <phoneticPr fontId="64" type="noConversion"/>
  <pageMargins left="0.75" right="0.75" top="1" bottom="1" header="0.50902777777777797" footer="0.50902777777777797"/>
  <pageSetup paperSize="9" scale="78" orientation="landscape"/>
</worksheet>
</file>

<file path=xl/worksheets/sheet33.xml><?xml version="1.0" encoding="utf-8"?>
<worksheet xmlns="http://schemas.openxmlformats.org/spreadsheetml/2006/main" xmlns:r="http://schemas.openxmlformats.org/officeDocument/2006/relationships">
  <dimension ref="A1:B13"/>
  <sheetViews>
    <sheetView workbookViewId="0">
      <selection activeCell="B11" sqref="B11"/>
    </sheetView>
  </sheetViews>
  <sheetFormatPr defaultColWidth="9" defaultRowHeight="13.5"/>
  <cols>
    <col min="1" max="1" width="20.25" style="1" customWidth="1"/>
    <col min="2" max="2" width="59.875" style="1" customWidth="1"/>
    <col min="3" max="16384" width="9" style="1"/>
  </cols>
  <sheetData>
    <row r="1" spans="1:2" ht="32.1" customHeight="1">
      <c r="A1" s="446" t="s">
        <v>2386</v>
      </c>
      <c r="B1" s="446"/>
    </row>
    <row r="3" spans="1:2" ht="39.950000000000003" customHeight="1">
      <c r="A3" s="2" t="s">
        <v>1557</v>
      </c>
      <c r="B3" s="3" t="s">
        <v>1629</v>
      </c>
    </row>
    <row r="4" spans="1:2" ht="45" customHeight="1">
      <c r="A4" s="373" t="s">
        <v>1614</v>
      </c>
      <c r="B4" s="374" t="s">
        <v>1615</v>
      </c>
    </row>
    <row r="5" spans="1:2" ht="45" customHeight="1">
      <c r="A5" s="375" t="s">
        <v>1616</v>
      </c>
      <c r="B5" s="376" t="s">
        <v>1617</v>
      </c>
    </row>
    <row r="6" spans="1:2" ht="45" customHeight="1">
      <c r="A6" s="377" t="s">
        <v>1558</v>
      </c>
      <c r="B6" s="378" t="s">
        <v>1618</v>
      </c>
    </row>
    <row r="7" spans="1:2" ht="45" customHeight="1">
      <c r="A7" s="377" t="s">
        <v>1619</v>
      </c>
      <c r="B7" s="378" t="s">
        <v>1620</v>
      </c>
    </row>
    <row r="8" spans="1:2" ht="45" customHeight="1">
      <c r="A8" s="377" t="s">
        <v>1621</v>
      </c>
      <c r="B8" s="378" t="s">
        <v>1622</v>
      </c>
    </row>
    <row r="9" spans="1:2" ht="45" customHeight="1">
      <c r="A9" s="377" t="s">
        <v>1623</v>
      </c>
      <c r="B9" s="379" t="s">
        <v>1624</v>
      </c>
    </row>
    <row r="10" spans="1:2" ht="45" customHeight="1">
      <c r="A10" s="378" t="s">
        <v>1625</v>
      </c>
      <c r="B10" s="378" t="s">
        <v>1626</v>
      </c>
    </row>
    <row r="11" spans="1:2" ht="79.5" customHeight="1">
      <c r="A11" s="378" t="s">
        <v>1627</v>
      </c>
      <c r="B11" s="378" t="s">
        <v>1628</v>
      </c>
    </row>
    <row r="12" spans="1:2" ht="45" customHeight="1">
      <c r="A12" s="4"/>
      <c r="B12" s="4"/>
    </row>
    <row r="13" spans="1:2" ht="45" customHeight="1">
      <c r="A13" s="4"/>
      <c r="B13" s="4"/>
    </row>
  </sheetData>
  <mergeCells count="1">
    <mergeCell ref="A1:B1"/>
  </mergeCells>
  <phoneticPr fontId="64" type="noConversion"/>
  <conditionalFormatting sqref="A6">
    <cfRule type="expression" dxfId="2" priority="2" stopIfTrue="1">
      <formula>"len($A:$A)=3"</formula>
    </cfRule>
  </conditionalFormatting>
  <conditionalFormatting sqref="A4:A5 A7:A8">
    <cfRule type="expression" dxfId="1" priority="3" stopIfTrue="1">
      <formula>"len($A:$A)=3"</formula>
    </cfRule>
  </conditionalFormatting>
  <conditionalFormatting sqref="A6:A9">
    <cfRule type="expression" dxfId="0" priority="1" stopIfTrue="1">
      <formula>"len($A:$A)=3"</formula>
    </cfRule>
  </conditionalFormatting>
  <pageMargins left="0.75" right="0.75" top="1" bottom="1" header="0.50902777777777797" footer="0.50902777777777797"/>
  <pageSetup paperSize="9" orientation="portrait" r:id="rId1"/>
</worksheet>
</file>

<file path=xl/worksheets/sheet34.xml><?xml version="1.0" encoding="utf-8"?>
<worksheet xmlns="http://schemas.openxmlformats.org/spreadsheetml/2006/main" xmlns:r="http://schemas.openxmlformats.org/officeDocument/2006/relationships">
  <dimension ref="A1:K31"/>
  <sheetViews>
    <sheetView workbookViewId="0">
      <pane ySplit="4" topLeftCell="A5" activePane="bottomLeft" state="frozen"/>
      <selection pane="bottomLeft" activeCell="D6" sqref="D6"/>
    </sheetView>
  </sheetViews>
  <sheetFormatPr defaultColWidth="9" defaultRowHeight="14.25"/>
  <cols>
    <col min="1" max="1" width="7.375" style="13" customWidth="1"/>
    <col min="2" max="3" width="15.625" style="13" customWidth="1"/>
    <col min="4" max="4" width="72" style="13" customWidth="1"/>
    <col min="5" max="5" width="53.375" style="13" customWidth="1"/>
    <col min="6" max="6" width="20.75" style="13" customWidth="1"/>
    <col min="7" max="7" width="41.5" style="13" customWidth="1"/>
    <col min="8" max="8" width="17.25" style="13" customWidth="1"/>
    <col min="9" max="11" width="15.625" style="13" customWidth="1"/>
    <col min="12" max="16384" width="9" style="13"/>
  </cols>
  <sheetData>
    <row r="1" spans="1:11" ht="45" customHeight="1">
      <c r="A1" s="416" t="s">
        <v>2385</v>
      </c>
      <c r="B1" s="416"/>
      <c r="C1" s="416"/>
      <c r="D1" s="416"/>
      <c r="E1" s="416"/>
      <c r="F1" s="416"/>
      <c r="G1" s="416"/>
      <c r="H1" s="416"/>
      <c r="I1" s="416"/>
      <c r="J1" s="416"/>
      <c r="K1" s="416"/>
    </row>
    <row r="2" spans="1:11" ht="20.100000000000001" customHeight="1">
      <c r="A2" s="15"/>
      <c r="B2" s="15"/>
      <c r="C2" s="15"/>
      <c r="D2" s="15"/>
      <c r="E2" s="15"/>
      <c r="F2" s="15"/>
      <c r="G2" s="15"/>
      <c r="H2" s="15"/>
      <c r="I2" s="15"/>
      <c r="J2" s="15"/>
      <c r="K2" s="15"/>
    </row>
    <row r="3" spans="1:11" s="14" customFormat="1" ht="30" customHeight="1">
      <c r="A3" s="450" t="s">
        <v>1533</v>
      </c>
      <c r="B3" s="450" t="s">
        <v>1430</v>
      </c>
      <c r="C3" s="447" t="s">
        <v>2270</v>
      </c>
      <c r="D3" s="447" t="s">
        <v>1539</v>
      </c>
      <c r="E3" s="447"/>
      <c r="F3" s="452" t="s">
        <v>1540</v>
      </c>
      <c r="G3" s="448" t="s">
        <v>1541</v>
      </c>
      <c r="H3" s="449"/>
      <c r="I3" s="452" t="s">
        <v>1542</v>
      </c>
      <c r="J3" s="452" t="s">
        <v>1543</v>
      </c>
      <c r="K3" s="454" t="s">
        <v>1544</v>
      </c>
    </row>
    <row r="4" spans="1:11" s="14" customFormat="1" ht="51" customHeight="1">
      <c r="A4" s="451"/>
      <c r="B4" s="451"/>
      <c r="C4" s="447"/>
      <c r="D4" s="16" t="s">
        <v>1545</v>
      </c>
      <c r="E4" s="16" t="s">
        <v>1546</v>
      </c>
      <c r="F4" s="453"/>
      <c r="G4" s="17" t="s">
        <v>1547</v>
      </c>
      <c r="H4" s="17" t="s">
        <v>1548</v>
      </c>
      <c r="I4" s="453"/>
      <c r="J4" s="453"/>
      <c r="K4" s="455"/>
    </row>
    <row r="5" spans="1:11" s="385" customFormat="1" ht="52.5" customHeight="1">
      <c r="A5" s="382" t="s">
        <v>2373</v>
      </c>
      <c r="B5" s="383" t="s">
        <v>2273</v>
      </c>
      <c r="C5" s="383" t="s">
        <v>2271</v>
      </c>
      <c r="D5" s="384" t="s">
        <v>2272</v>
      </c>
      <c r="E5" s="387" t="s">
        <v>2269</v>
      </c>
      <c r="F5" s="387" t="s">
        <v>2274</v>
      </c>
      <c r="G5" s="387" t="s">
        <v>2275</v>
      </c>
      <c r="H5" s="384" t="s">
        <v>2280</v>
      </c>
      <c r="I5" s="384" t="s">
        <v>2288</v>
      </c>
      <c r="J5" s="384"/>
      <c r="K5" s="384"/>
    </row>
    <row r="6" spans="1:11" s="385" customFormat="1" ht="109.5" customHeight="1">
      <c r="A6" s="382" t="s">
        <v>2374</v>
      </c>
      <c r="B6" s="383" t="s">
        <v>2284</v>
      </c>
      <c r="C6" s="383" t="s">
        <v>2276</v>
      </c>
      <c r="D6" s="388" t="s">
        <v>2208</v>
      </c>
      <c r="E6" s="388" t="s">
        <v>2278</v>
      </c>
      <c r="F6" s="386" t="s">
        <v>2279</v>
      </c>
      <c r="G6" s="386" t="s">
        <v>2277</v>
      </c>
      <c r="H6" s="386" t="s">
        <v>2281</v>
      </c>
      <c r="I6" s="384" t="s">
        <v>2288</v>
      </c>
      <c r="J6" s="386"/>
      <c r="K6" s="386"/>
    </row>
    <row r="7" spans="1:11" s="385" customFormat="1" ht="89.25" customHeight="1">
      <c r="A7" s="382" t="s">
        <v>2375</v>
      </c>
      <c r="B7" s="383" t="s">
        <v>2283</v>
      </c>
      <c r="C7" s="383" t="s">
        <v>2282</v>
      </c>
      <c r="D7" s="386" t="s">
        <v>2285</v>
      </c>
      <c r="E7" s="388" t="s">
        <v>2286</v>
      </c>
      <c r="F7" s="386" t="s">
        <v>2287</v>
      </c>
      <c r="G7" s="388" t="s">
        <v>2286</v>
      </c>
      <c r="H7" s="386" t="s">
        <v>2281</v>
      </c>
      <c r="I7" s="384" t="s">
        <v>2288</v>
      </c>
      <c r="J7" s="386"/>
      <c r="K7" s="386"/>
    </row>
    <row r="8" spans="1:11" s="385" customFormat="1" ht="36" customHeight="1">
      <c r="A8" s="382" t="s">
        <v>2043</v>
      </c>
      <c r="B8" s="389" t="s">
        <v>2290</v>
      </c>
      <c r="C8" s="383" t="s">
        <v>2291</v>
      </c>
      <c r="D8" s="386" t="s">
        <v>2292</v>
      </c>
      <c r="E8" s="386" t="s">
        <v>2293</v>
      </c>
      <c r="F8" s="386" t="s">
        <v>2295</v>
      </c>
      <c r="G8" s="386" t="s">
        <v>2294</v>
      </c>
      <c r="H8" s="386" t="s">
        <v>2296</v>
      </c>
      <c r="I8" s="386" t="s">
        <v>2288</v>
      </c>
      <c r="J8" s="386"/>
      <c r="K8" s="386"/>
    </row>
    <row r="9" spans="1:11" s="385" customFormat="1" ht="93.75" customHeight="1">
      <c r="A9" s="382" t="s">
        <v>1718</v>
      </c>
      <c r="B9" s="383" t="s">
        <v>2298</v>
      </c>
      <c r="C9" s="383" t="s">
        <v>2304</v>
      </c>
      <c r="D9" s="388" t="s">
        <v>2299</v>
      </c>
      <c r="E9" s="388" t="s">
        <v>2300</v>
      </c>
      <c r="F9" s="386" t="s">
        <v>2301</v>
      </c>
      <c r="G9" s="388" t="s">
        <v>2300</v>
      </c>
      <c r="H9" s="386" t="s">
        <v>2302</v>
      </c>
      <c r="I9" s="386" t="s">
        <v>2288</v>
      </c>
      <c r="J9" s="386"/>
      <c r="K9" s="386"/>
    </row>
    <row r="10" spans="1:11" s="385" customFormat="1" ht="120" customHeight="1">
      <c r="A10" s="382" t="s">
        <v>2035</v>
      </c>
      <c r="B10" s="390" t="s">
        <v>2303</v>
      </c>
      <c r="C10" s="383" t="s">
        <v>2306</v>
      </c>
      <c r="D10" s="386" t="s">
        <v>2305</v>
      </c>
      <c r="E10" s="388" t="s">
        <v>2307</v>
      </c>
      <c r="F10" s="386" t="s">
        <v>2308</v>
      </c>
      <c r="G10" s="388" t="s">
        <v>2307</v>
      </c>
      <c r="H10" s="386" t="s">
        <v>2309</v>
      </c>
      <c r="I10" s="386" t="s">
        <v>2288</v>
      </c>
      <c r="J10" s="386"/>
      <c r="K10" s="386"/>
    </row>
    <row r="11" spans="1:11" s="385" customFormat="1" ht="71.25" customHeight="1">
      <c r="A11" s="382" t="s">
        <v>2376</v>
      </c>
      <c r="B11" s="390" t="s">
        <v>2310</v>
      </c>
      <c r="C11" s="383" t="s">
        <v>2311</v>
      </c>
      <c r="D11" s="388" t="s">
        <v>2312</v>
      </c>
      <c r="E11" s="388" t="s">
        <v>2313</v>
      </c>
      <c r="F11" s="386" t="s">
        <v>2314</v>
      </c>
      <c r="G11" s="388" t="s">
        <v>2313</v>
      </c>
      <c r="H11" s="386" t="s">
        <v>2315</v>
      </c>
      <c r="I11" s="386" t="s">
        <v>2288</v>
      </c>
      <c r="J11" s="386"/>
      <c r="K11" s="386"/>
    </row>
    <row r="12" spans="1:11" s="385" customFormat="1" ht="66" customHeight="1">
      <c r="A12" s="382" t="s">
        <v>2377</v>
      </c>
      <c r="B12" s="390" t="s">
        <v>2317</v>
      </c>
      <c r="C12" s="383" t="s">
        <v>2319</v>
      </c>
      <c r="D12" s="388" t="s">
        <v>2318</v>
      </c>
      <c r="E12" s="388" t="s">
        <v>2321</v>
      </c>
      <c r="F12" s="386" t="s">
        <v>2320</v>
      </c>
      <c r="G12" s="388" t="s">
        <v>2321</v>
      </c>
      <c r="H12" s="386" t="s">
        <v>2315</v>
      </c>
      <c r="I12" s="386" t="s">
        <v>2288</v>
      </c>
      <c r="J12" s="386"/>
      <c r="K12" s="386"/>
    </row>
    <row r="13" spans="1:11" s="385" customFormat="1" ht="125.25" customHeight="1">
      <c r="A13" s="382" t="s">
        <v>2378</v>
      </c>
      <c r="B13" s="390" t="s">
        <v>2323</v>
      </c>
      <c r="C13" s="383" t="s">
        <v>2276</v>
      </c>
      <c r="D13" s="388" t="s">
        <v>2237</v>
      </c>
      <c r="E13" s="388" t="s">
        <v>2324</v>
      </c>
      <c r="F13" s="386" t="s">
        <v>2325</v>
      </c>
      <c r="G13" s="388" t="s">
        <v>2326</v>
      </c>
      <c r="H13" s="386" t="s">
        <v>2327</v>
      </c>
      <c r="I13" s="386" t="s">
        <v>2288</v>
      </c>
      <c r="J13" s="386"/>
      <c r="K13" s="386"/>
    </row>
    <row r="14" spans="1:11" s="385" customFormat="1" ht="139.5" customHeight="1">
      <c r="A14" s="382" t="s">
        <v>2379</v>
      </c>
      <c r="B14" s="390" t="s">
        <v>2329</v>
      </c>
      <c r="C14" s="383" t="s">
        <v>2291</v>
      </c>
      <c r="D14" s="388" t="s">
        <v>2330</v>
      </c>
      <c r="E14" s="388" t="s">
        <v>2331</v>
      </c>
      <c r="F14" s="388" t="s">
        <v>2333</v>
      </c>
      <c r="G14" s="388" t="s">
        <v>2332</v>
      </c>
      <c r="H14" s="388" t="s">
        <v>2334</v>
      </c>
      <c r="I14" s="386" t="s">
        <v>2288</v>
      </c>
      <c r="J14" s="386"/>
      <c r="K14" s="386"/>
    </row>
    <row r="15" spans="1:11" s="385" customFormat="1" ht="120" customHeight="1">
      <c r="A15" s="382" t="s">
        <v>2380</v>
      </c>
      <c r="B15" s="390" t="s">
        <v>2336</v>
      </c>
      <c r="C15" s="383" t="s">
        <v>2338</v>
      </c>
      <c r="D15" s="388" t="s">
        <v>2337</v>
      </c>
      <c r="E15" s="388" t="s">
        <v>2339</v>
      </c>
      <c r="F15" s="388" t="s">
        <v>2341</v>
      </c>
      <c r="G15" s="388" t="s">
        <v>2340</v>
      </c>
      <c r="H15" s="388" t="s">
        <v>2342</v>
      </c>
      <c r="I15" s="386" t="s">
        <v>2288</v>
      </c>
      <c r="J15" s="386"/>
      <c r="K15" s="386"/>
    </row>
    <row r="16" spans="1:11" s="385" customFormat="1" ht="113.25" customHeight="1">
      <c r="A16" s="382" t="s">
        <v>2381</v>
      </c>
      <c r="B16" s="390" t="s">
        <v>2344</v>
      </c>
      <c r="C16" s="383" t="s">
        <v>2346</v>
      </c>
      <c r="D16" s="386" t="s">
        <v>2345</v>
      </c>
      <c r="E16" s="388" t="s">
        <v>2348</v>
      </c>
      <c r="F16" s="388" t="s">
        <v>2349</v>
      </c>
      <c r="G16" s="386" t="s">
        <v>2347</v>
      </c>
      <c r="H16" s="386" t="s">
        <v>2350</v>
      </c>
      <c r="I16" s="386" t="s">
        <v>2288</v>
      </c>
      <c r="J16" s="386"/>
      <c r="K16" s="386"/>
    </row>
    <row r="17" spans="1:11" s="385" customFormat="1" ht="214.5" customHeight="1">
      <c r="A17" s="382" t="s">
        <v>2382</v>
      </c>
      <c r="B17" s="390" t="s">
        <v>2352</v>
      </c>
      <c r="C17" s="383" t="s">
        <v>2359</v>
      </c>
      <c r="D17" s="388" t="s">
        <v>2353</v>
      </c>
      <c r="E17" s="388" t="s">
        <v>2354</v>
      </c>
      <c r="F17" s="391" t="s">
        <v>2355</v>
      </c>
      <c r="G17" s="388" t="s">
        <v>2354</v>
      </c>
      <c r="H17" s="388" t="s">
        <v>2356</v>
      </c>
      <c r="I17" s="386" t="s">
        <v>2288</v>
      </c>
      <c r="J17" s="386"/>
      <c r="K17" s="386"/>
    </row>
    <row r="18" spans="1:11" s="385" customFormat="1" ht="159.75" customHeight="1">
      <c r="A18" s="382" t="s">
        <v>2383</v>
      </c>
      <c r="B18" s="390" t="s">
        <v>2358</v>
      </c>
      <c r="C18" s="383" t="s">
        <v>2366</v>
      </c>
      <c r="D18" s="386" t="s">
        <v>2360</v>
      </c>
      <c r="E18" s="388" t="s">
        <v>2361</v>
      </c>
      <c r="F18" s="388" t="s">
        <v>2367</v>
      </c>
      <c r="G18" s="388" t="s">
        <v>2362</v>
      </c>
      <c r="H18" s="388" t="s">
        <v>2363</v>
      </c>
      <c r="I18" s="386" t="s">
        <v>2288</v>
      </c>
      <c r="J18" s="386"/>
      <c r="K18" s="386"/>
    </row>
    <row r="19" spans="1:11" s="385" customFormat="1" ht="111" customHeight="1">
      <c r="A19" s="382" t="s">
        <v>2384</v>
      </c>
      <c r="B19" s="390" t="s">
        <v>2365</v>
      </c>
      <c r="C19" s="383" t="s">
        <v>2371</v>
      </c>
      <c r="D19" s="388" t="s">
        <v>2368</v>
      </c>
      <c r="E19" s="386" t="s">
        <v>2369</v>
      </c>
      <c r="F19" s="386" t="s">
        <v>2372</v>
      </c>
      <c r="G19" s="388" t="s">
        <v>2370</v>
      </c>
      <c r="H19" s="386"/>
      <c r="I19" s="386" t="s">
        <v>2288</v>
      </c>
      <c r="J19" s="386"/>
      <c r="K19" s="386"/>
    </row>
    <row r="20" spans="1:11" s="385" customFormat="1" ht="12"/>
    <row r="21" spans="1:11" s="385" customFormat="1" ht="12"/>
    <row r="22" spans="1:11" s="385" customFormat="1" ht="12"/>
    <row r="23" spans="1:11" s="385" customFormat="1" ht="12"/>
    <row r="24" spans="1:11" s="385" customFormat="1" ht="12"/>
    <row r="25" spans="1:11" s="385" customFormat="1" ht="12"/>
    <row r="26" spans="1:11" s="385" customFormat="1" ht="12"/>
    <row r="27" spans="1:11" s="385" customFormat="1" ht="12"/>
    <row r="28" spans="1:11" s="385" customFormat="1" ht="12"/>
    <row r="29" spans="1:11" s="385" customFormat="1" ht="12"/>
    <row r="30" spans="1:11" s="385" customFormat="1" ht="12"/>
    <row r="31" spans="1:11" s="385" customFormat="1" ht="12"/>
  </sheetData>
  <mergeCells count="10">
    <mergeCell ref="A1:K1"/>
    <mergeCell ref="D3:E3"/>
    <mergeCell ref="G3:H3"/>
    <mergeCell ref="A3:A4"/>
    <mergeCell ref="B3:B4"/>
    <mergeCell ref="C3:C4"/>
    <mergeCell ref="F3:F4"/>
    <mergeCell ref="I3:I4"/>
    <mergeCell ref="J3:J4"/>
    <mergeCell ref="K3:K4"/>
  </mergeCells>
  <phoneticPr fontId="64" type="noConversion"/>
  <pageMargins left="0.75" right="0.75" top="1" bottom="1" header="0.50902777777777797" footer="0.50902777777777797"/>
  <pageSetup paperSize="9" scale="75" orientation="landscape" r:id="rId1"/>
</worksheet>
</file>

<file path=xl/worksheets/sheet4.xml><?xml version="1.0" encoding="utf-8"?>
<worksheet xmlns="http://schemas.openxmlformats.org/spreadsheetml/2006/main" xmlns:r="http://schemas.openxmlformats.org/officeDocument/2006/relationships">
  <sheetPr>
    <tabColor rgb="FF00B0F0"/>
  </sheetPr>
  <dimension ref="A1:D1296"/>
  <sheetViews>
    <sheetView showZeros="0" view="pageBreakPreview" zoomScaleSheetLayoutView="100" workbookViewId="0">
      <pane xSplit="1" ySplit="3" topLeftCell="B1287" activePane="bottomRight" state="frozen"/>
      <selection pane="topRight"/>
      <selection pane="bottomLeft"/>
      <selection pane="bottomRight" activeCell="C1291" sqref="C1291"/>
    </sheetView>
  </sheetViews>
  <sheetFormatPr defaultColWidth="9" defaultRowHeight="14.25"/>
  <cols>
    <col min="1" max="1" width="44.5" style="76" customWidth="1"/>
    <col min="2" max="3" width="21.625" style="76" customWidth="1"/>
    <col min="4" max="4" width="21.625" style="257" customWidth="1"/>
    <col min="5" max="16384" width="9" style="76"/>
  </cols>
  <sheetData>
    <row r="1" spans="1:4" s="13" customFormat="1" ht="45" customHeight="1">
      <c r="A1" s="404" t="s">
        <v>2389</v>
      </c>
      <c r="B1" s="404"/>
      <c r="C1" s="404"/>
      <c r="D1" s="404"/>
    </row>
    <row r="2" spans="1:4" s="13" customFormat="1" ht="20.100000000000001" customHeight="1">
      <c r="A2" s="258"/>
      <c r="B2" s="195"/>
      <c r="C2" s="259"/>
      <c r="D2" s="259" t="s">
        <v>0</v>
      </c>
    </row>
    <row r="3" spans="1:4" s="255" customFormat="1" ht="39" customHeight="1">
      <c r="A3" s="197" t="s">
        <v>1</v>
      </c>
      <c r="B3" s="42" t="s">
        <v>72</v>
      </c>
      <c r="C3" s="42" t="s">
        <v>3</v>
      </c>
      <c r="D3" s="42" t="s">
        <v>74</v>
      </c>
    </row>
    <row r="4" spans="1:4" ht="24.95" customHeight="1">
      <c r="A4" s="293" t="s">
        <v>39</v>
      </c>
      <c r="B4" s="294">
        <f>SUM(B5,B17,B26,B37,B48,B59,B70,B82,B91,B104,B114,B123,B134,B147,B154,B162,B168,B175,B181,B188,B195,B202,B210,B216,B222,B229,B244)</f>
        <v>31919</v>
      </c>
      <c r="C4" s="294">
        <f>SUM(C5,C17,C26,C37,C48,C59,C70,C82,C91,C104,C114,C123,C134,C147,C154,C162,C168,C175,C181,C188,C195,C202,C210,C216,C222,C229,C244)</f>
        <v>27110</v>
      </c>
      <c r="D4" s="295">
        <f>(C4-B4)/B4</f>
        <v>-0.15066261474356965</v>
      </c>
    </row>
    <row r="5" spans="1:4" ht="24.95" customHeight="1">
      <c r="A5" s="296" t="s">
        <v>75</v>
      </c>
      <c r="B5" s="297">
        <f>SUM(B6:B16)</f>
        <v>1067</v>
      </c>
      <c r="C5" s="297">
        <f>SUM(C6:C16)</f>
        <v>1068</v>
      </c>
      <c r="D5" s="295">
        <f t="shared" ref="D5:D66" si="0">(C5-B5)/B5</f>
        <v>9.372071227741331E-4</v>
      </c>
    </row>
    <row r="6" spans="1:4" ht="24.95" customHeight="1">
      <c r="A6" s="298" t="s">
        <v>76</v>
      </c>
      <c r="B6" s="299">
        <v>982</v>
      </c>
      <c r="C6" s="299">
        <v>968</v>
      </c>
      <c r="D6" s="295">
        <f t="shared" si="0"/>
        <v>-1.4256619144602852E-2</v>
      </c>
    </row>
    <row r="7" spans="1:4" ht="24.95" customHeight="1">
      <c r="A7" s="296" t="s">
        <v>77</v>
      </c>
      <c r="B7" s="203"/>
      <c r="C7" s="203"/>
      <c r="D7" s="295"/>
    </row>
    <row r="8" spans="1:4" ht="24.95" customHeight="1">
      <c r="A8" s="296" t="s">
        <v>78</v>
      </c>
      <c r="B8" s="203"/>
      <c r="C8" s="203"/>
      <c r="D8" s="295"/>
    </row>
    <row r="9" spans="1:4" ht="24.95" customHeight="1">
      <c r="A9" s="296" t="s">
        <v>79</v>
      </c>
      <c r="B9" s="203">
        <v>15</v>
      </c>
      <c r="C9" s="203">
        <v>15</v>
      </c>
      <c r="D9" s="295">
        <f t="shared" si="0"/>
        <v>0</v>
      </c>
    </row>
    <row r="10" spans="1:4" ht="24.95" customHeight="1">
      <c r="A10" s="296" t="s">
        <v>80</v>
      </c>
      <c r="B10" s="203">
        <v>6</v>
      </c>
      <c r="C10" s="203">
        <v>6</v>
      </c>
      <c r="D10" s="295">
        <f t="shared" si="0"/>
        <v>0</v>
      </c>
    </row>
    <row r="11" spans="1:4" ht="24.95" customHeight="1">
      <c r="A11" s="296" t="s">
        <v>81</v>
      </c>
      <c r="B11" s="203">
        <v>10</v>
      </c>
      <c r="C11" s="203">
        <v>10</v>
      </c>
      <c r="D11" s="295">
        <f t="shared" si="0"/>
        <v>0</v>
      </c>
    </row>
    <row r="12" spans="1:4" ht="24.95" customHeight="1">
      <c r="A12" s="296" t="s">
        <v>82</v>
      </c>
      <c r="B12" s="203">
        <v>8</v>
      </c>
      <c r="C12" s="203">
        <v>7</v>
      </c>
      <c r="D12" s="295">
        <f t="shared" si="0"/>
        <v>-0.125</v>
      </c>
    </row>
    <row r="13" spans="1:4" ht="24.95" customHeight="1">
      <c r="A13" s="296" t="s">
        <v>83</v>
      </c>
      <c r="B13" s="203">
        <v>33</v>
      </c>
      <c r="C13" s="203">
        <v>34</v>
      </c>
      <c r="D13" s="295">
        <f t="shared" si="0"/>
        <v>3.0303030303030304E-2</v>
      </c>
    </row>
    <row r="14" spans="1:4" ht="24.95" customHeight="1">
      <c r="A14" s="296" t="s">
        <v>84</v>
      </c>
      <c r="B14" s="203"/>
      <c r="C14" s="203"/>
      <c r="D14" s="295"/>
    </row>
    <row r="15" spans="1:4" ht="24.95" customHeight="1">
      <c r="A15" s="296" t="s">
        <v>85</v>
      </c>
      <c r="B15" s="203"/>
      <c r="C15" s="203"/>
      <c r="D15" s="295"/>
    </row>
    <row r="16" spans="1:4" ht="24.95" customHeight="1">
      <c r="A16" s="300" t="s">
        <v>86</v>
      </c>
      <c r="B16" s="301">
        <v>13</v>
      </c>
      <c r="C16" s="301">
        <v>28</v>
      </c>
      <c r="D16" s="295">
        <f t="shared" si="0"/>
        <v>1.1538461538461537</v>
      </c>
    </row>
    <row r="17" spans="1:4" ht="24.95" customHeight="1">
      <c r="A17" s="296" t="s">
        <v>87</v>
      </c>
      <c r="B17" s="297">
        <f>SUM(B18:B25)</f>
        <v>482</v>
      </c>
      <c r="C17" s="297">
        <f>SUM(C18:C25)</f>
        <v>533</v>
      </c>
      <c r="D17" s="295">
        <f t="shared" si="0"/>
        <v>0.10580912863070539</v>
      </c>
    </row>
    <row r="18" spans="1:4" ht="24.95" customHeight="1">
      <c r="A18" s="298" t="s">
        <v>76</v>
      </c>
      <c r="B18" s="299">
        <v>439</v>
      </c>
      <c r="C18" s="299">
        <v>489</v>
      </c>
      <c r="D18" s="295">
        <f t="shared" si="0"/>
        <v>0.11389521640091116</v>
      </c>
    </row>
    <row r="19" spans="1:4" ht="24.95" customHeight="1">
      <c r="A19" s="296" t="s">
        <v>77</v>
      </c>
      <c r="B19" s="203"/>
      <c r="C19" s="203"/>
      <c r="D19" s="295"/>
    </row>
    <row r="20" spans="1:4" ht="24.95" customHeight="1">
      <c r="A20" s="296" t="s">
        <v>78</v>
      </c>
      <c r="B20" s="203"/>
      <c r="C20" s="203"/>
      <c r="D20" s="295"/>
    </row>
    <row r="21" spans="1:4" ht="24.95" customHeight="1">
      <c r="A21" s="296" t="s">
        <v>88</v>
      </c>
      <c r="B21" s="203"/>
      <c r="C21" s="203"/>
      <c r="D21" s="295"/>
    </row>
    <row r="22" spans="1:4" ht="24.95" customHeight="1">
      <c r="A22" s="296" t="s">
        <v>89</v>
      </c>
      <c r="B22" s="203">
        <v>8</v>
      </c>
      <c r="C22" s="203">
        <v>8</v>
      </c>
      <c r="D22" s="295">
        <f t="shared" si="0"/>
        <v>0</v>
      </c>
    </row>
    <row r="23" spans="1:4" ht="24.95" customHeight="1">
      <c r="A23" s="296" t="s">
        <v>90</v>
      </c>
      <c r="B23" s="203"/>
      <c r="C23" s="203"/>
      <c r="D23" s="295"/>
    </row>
    <row r="24" spans="1:4" ht="24.95" customHeight="1">
      <c r="A24" s="296" t="s">
        <v>85</v>
      </c>
      <c r="B24" s="203"/>
      <c r="C24" s="203"/>
      <c r="D24" s="295"/>
    </row>
    <row r="25" spans="1:4" ht="24.95" customHeight="1">
      <c r="A25" s="300" t="s">
        <v>91</v>
      </c>
      <c r="B25" s="301">
        <v>35</v>
      </c>
      <c r="C25" s="301">
        <v>36</v>
      </c>
      <c r="D25" s="295">
        <f t="shared" si="0"/>
        <v>2.8571428571428571E-2</v>
      </c>
    </row>
    <row r="26" spans="1:4" ht="24.95" customHeight="1">
      <c r="A26" s="296" t="s">
        <v>1564</v>
      </c>
      <c r="B26" s="297">
        <f>SUM(B27:B36)</f>
        <v>18055</v>
      </c>
      <c r="C26" s="297">
        <f>SUM(C27:C36)</f>
        <v>12594</v>
      </c>
      <c r="D26" s="295">
        <f t="shared" si="0"/>
        <v>-0.30246469122126834</v>
      </c>
    </row>
    <row r="27" spans="1:4" ht="24.95" customHeight="1">
      <c r="A27" s="298" t="s">
        <v>76</v>
      </c>
      <c r="B27" s="299">
        <v>8010</v>
      </c>
      <c r="C27" s="299">
        <v>6170</v>
      </c>
      <c r="D27" s="295">
        <f t="shared" si="0"/>
        <v>-0.22971285892634208</v>
      </c>
    </row>
    <row r="28" spans="1:4" ht="24.95" customHeight="1">
      <c r="A28" s="296" t="s">
        <v>77</v>
      </c>
      <c r="B28" s="203">
        <v>5753</v>
      </c>
      <c r="C28" s="203">
        <v>4808</v>
      </c>
      <c r="D28" s="295">
        <f t="shared" si="0"/>
        <v>-0.16426212410916044</v>
      </c>
    </row>
    <row r="29" spans="1:4" ht="24.95" customHeight="1">
      <c r="A29" s="296" t="s">
        <v>78</v>
      </c>
      <c r="B29" s="203">
        <v>156</v>
      </c>
      <c r="C29" s="203"/>
      <c r="D29" s="295">
        <f t="shared" si="0"/>
        <v>-1</v>
      </c>
    </row>
    <row r="30" spans="1:4" ht="24.95" customHeight="1">
      <c r="A30" s="296" t="s">
        <v>92</v>
      </c>
      <c r="B30" s="203"/>
      <c r="C30" s="203"/>
      <c r="D30" s="295"/>
    </row>
    <row r="31" spans="1:4" ht="24.95" customHeight="1">
      <c r="A31" s="296" t="s">
        <v>93</v>
      </c>
      <c r="B31" s="203"/>
      <c r="C31" s="203"/>
      <c r="D31" s="295"/>
    </row>
    <row r="32" spans="1:4" ht="24.95" customHeight="1">
      <c r="A32" s="296" t="s">
        <v>94</v>
      </c>
      <c r="B32" s="203"/>
      <c r="C32" s="203"/>
      <c r="D32" s="295"/>
    </row>
    <row r="33" spans="1:4" ht="24.95" customHeight="1">
      <c r="A33" s="296" t="s">
        <v>95</v>
      </c>
      <c r="B33" s="203">
        <v>31</v>
      </c>
      <c r="C33" s="203">
        <v>31</v>
      </c>
      <c r="D33" s="295">
        <f t="shared" si="0"/>
        <v>0</v>
      </c>
    </row>
    <row r="34" spans="1:4" ht="24.95" customHeight="1">
      <c r="A34" s="296" t="s">
        <v>96</v>
      </c>
      <c r="B34" s="203"/>
      <c r="C34" s="203"/>
      <c r="D34" s="295"/>
    </row>
    <row r="35" spans="1:4" ht="24.95" customHeight="1">
      <c r="A35" s="296" t="s">
        <v>85</v>
      </c>
      <c r="B35" s="203"/>
      <c r="C35" s="203">
        <v>130</v>
      </c>
      <c r="D35" s="295"/>
    </row>
    <row r="36" spans="1:4" ht="42" customHeight="1">
      <c r="A36" s="300" t="s">
        <v>97</v>
      </c>
      <c r="B36" s="301">
        <v>4105</v>
      </c>
      <c r="C36" s="301">
        <v>1455</v>
      </c>
      <c r="D36" s="295">
        <f t="shared" si="0"/>
        <v>-0.64555420219244819</v>
      </c>
    </row>
    <row r="37" spans="1:4" ht="24.95" customHeight="1">
      <c r="A37" s="296" t="s">
        <v>98</v>
      </c>
      <c r="B37" s="201">
        <f>SUM(B38:B47)</f>
        <v>1641</v>
      </c>
      <c r="C37" s="201">
        <f>SUM(C38:C47)</f>
        <v>629</v>
      </c>
      <c r="D37" s="295">
        <f t="shared" si="0"/>
        <v>-0.61669713589274833</v>
      </c>
    </row>
    <row r="38" spans="1:4" ht="24.95" customHeight="1">
      <c r="A38" s="298" t="s">
        <v>76</v>
      </c>
      <c r="B38" s="302">
        <v>546</v>
      </c>
      <c r="C38" s="302">
        <v>624</v>
      </c>
      <c r="D38" s="295">
        <f t="shared" si="0"/>
        <v>0.14285714285714285</v>
      </c>
    </row>
    <row r="39" spans="1:4" ht="24.95" customHeight="1">
      <c r="A39" s="296" t="s">
        <v>77</v>
      </c>
      <c r="B39" s="203"/>
      <c r="C39" s="203"/>
      <c r="D39" s="295"/>
    </row>
    <row r="40" spans="1:4" ht="24.95" customHeight="1">
      <c r="A40" s="296" t="s">
        <v>78</v>
      </c>
      <c r="B40" s="203"/>
      <c r="C40" s="203"/>
      <c r="D40" s="295"/>
    </row>
    <row r="41" spans="1:4" ht="24.95" customHeight="1">
      <c r="A41" s="296" t="s">
        <v>99</v>
      </c>
      <c r="B41" s="203"/>
      <c r="C41" s="203"/>
      <c r="D41" s="295"/>
    </row>
    <row r="42" spans="1:4" ht="24.95" customHeight="1">
      <c r="A42" s="296" t="s">
        <v>100</v>
      </c>
      <c r="B42" s="203"/>
      <c r="C42" s="203"/>
      <c r="D42" s="295"/>
    </row>
    <row r="43" spans="1:4" ht="24.95" customHeight="1">
      <c r="A43" s="296" t="s">
        <v>101</v>
      </c>
      <c r="B43" s="203"/>
      <c r="C43" s="203"/>
      <c r="D43" s="295"/>
    </row>
    <row r="44" spans="1:4" ht="24.95" customHeight="1">
      <c r="A44" s="296" t="s">
        <v>102</v>
      </c>
      <c r="B44" s="203"/>
      <c r="C44" s="203"/>
      <c r="D44" s="295"/>
    </row>
    <row r="45" spans="1:4" ht="24.95" customHeight="1">
      <c r="A45" s="296" t="s">
        <v>103</v>
      </c>
      <c r="B45" s="203">
        <v>5</v>
      </c>
      <c r="C45" s="203">
        <v>5</v>
      </c>
      <c r="D45" s="295">
        <f t="shared" si="0"/>
        <v>0</v>
      </c>
    </row>
    <row r="46" spans="1:4" ht="24.95" customHeight="1">
      <c r="A46" s="296" t="s">
        <v>85</v>
      </c>
      <c r="B46" s="203"/>
      <c r="C46" s="203"/>
      <c r="D46" s="295"/>
    </row>
    <row r="47" spans="1:4" ht="24.95" customHeight="1">
      <c r="A47" s="300" t="s">
        <v>104</v>
      </c>
      <c r="B47" s="301">
        <v>1090</v>
      </c>
      <c r="C47" s="301"/>
      <c r="D47" s="295">
        <f t="shared" si="0"/>
        <v>-1</v>
      </c>
    </row>
    <row r="48" spans="1:4" ht="24.95" customHeight="1">
      <c r="A48" s="296" t="s">
        <v>105</v>
      </c>
      <c r="B48" s="201">
        <f>SUM(B49:B58)</f>
        <v>356</v>
      </c>
      <c r="C48" s="201">
        <f>SUM(C49:C58)</f>
        <v>535</v>
      </c>
      <c r="D48" s="295">
        <f t="shared" si="0"/>
        <v>0.5028089887640449</v>
      </c>
    </row>
    <row r="49" spans="1:4" ht="24.95" customHeight="1">
      <c r="A49" s="298" t="s">
        <v>76</v>
      </c>
      <c r="B49" s="302">
        <v>236</v>
      </c>
      <c r="C49" s="302">
        <v>284</v>
      </c>
      <c r="D49" s="295">
        <f t="shared" si="0"/>
        <v>0.20338983050847459</v>
      </c>
    </row>
    <row r="50" spans="1:4" ht="24.95" customHeight="1">
      <c r="A50" s="296" t="s">
        <v>77</v>
      </c>
      <c r="B50" s="203"/>
      <c r="C50" s="203"/>
      <c r="D50" s="295"/>
    </row>
    <row r="51" spans="1:4" ht="24.95" customHeight="1">
      <c r="A51" s="296" t="s">
        <v>78</v>
      </c>
      <c r="B51" s="203"/>
      <c r="C51" s="203"/>
      <c r="D51" s="295"/>
    </row>
    <row r="52" spans="1:4" ht="24.95" customHeight="1">
      <c r="A52" s="296" t="s">
        <v>106</v>
      </c>
      <c r="B52" s="203"/>
      <c r="C52" s="203"/>
      <c r="D52" s="295"/>
    </row>
    <row r="53" spans="1:4" ht="24.95" customHeight="1">
      <c r="A53" s="296" t="s">
        <v>107</v>
      </c>
      <c r="B53" s="203">
        <v>27</v>
      </c>
      <c r="C53" s="203"/>
      <c r="D53" s="295">
        <f t="shared" si="0"/>
        <v>-1</v>
      </c>
    </row>
    <row r="54" spans="1:4" ht="24.95" customHeight="1">
      <c r="A54" s="296" t="s">
        <v>108</v>
      </c>
      <c r="B54" s="203"/>
      <c r="C54" s="203"/>
      <c r="D54" s="295"/>
    </row>
    <row r="55" spans="1:4" ht="24.95" customHeight="1">
      <c r="A55" s="296" t="s">
        <v>109</v>
      </c>
      <c r="B55" s="203">
        <v>15</v>
      </c>
      <c r="C55" s="203">
        <v>150</v>
      </c>
      <c r="D55" s="295">
        <f t="shared" si="0"/>
        <v>9</v>
      </c>
    </row>
    <row r="56" spans="1:4" ht="24.95" customHeight="1">
      <c r="A56" s="296" t="s">
        <v>110</v>
      </c>
      <c r="B56" s="203">
        <v>77</v>
      </c>
      <c r="C56" s="203">
        <v>100</v>
      </c>
      <c r="D56" s="295">
        <f t="shared" si="0"/>
        <v>0.29870129870129869</v>
      </c>
    </row>
    <row r="57" spans="1:4" ht="24.95" customHeight="1">
      <c r="A57" s="296" t="s">
        <v>85</v>
      </c>
      <c r="B57" s="203"/>
      <c r="C57" s="203"/>
      <c r="D57" s="295"/>
    </row>
    <row r="58" spans="1:4" ht="24.95" customHeight="1">
      <c r="A58" s="300" t="s">
        <v>111</v>
      </c>
      <c r="B58" s="301">
        <v>1</v>
      </c>
      <c r="C58" s="301">
        <v>1</v>
      </c>
      <c r="D58" s="295">
        <f t="shared" si="0"/>
        <v>0</v>
      </c>
    </row>
    <row r="59" spans="1:4" ht="24.95" customHeight="1">
      <c r="A59" s="296" t="s">
        <v>112</v>
      </c>
      <c r="B59" s="201">
        <f>SUM(B60:B69)</f>
        <v>1541</v>
      </c>
      <c r="C59" s="201">
        <f>SUM(C60:C69)</f>
        <v>1697</v>
      </c>
      <c r="D59" s="295">
        <f t="shared" si="0"/>
        <v>0.10123296560674887</v>
      </c>
    </row>
    <row r="60" spans="1:4" ht="24.95" customHeight="1">
      <c r="A60" s="298" t="s">
        <v>76</v>
      </c>
      <c r="B60" s="302">
        <v>1199</v>
      </c>
      <c r="C60" s="302">
        <v>1331</v>
      </c>
      <c r="D60" s="295">
        <f t="shared" si="0"/>
        <v>0.11009174311926606</v>
      </c>
    </row>
    <row r="61" spans="1:4" ht="24.95" customHeight="1">
      <c r="A61" s="296" t="s">
        <v>77</v>
      </c>
      <c r="B61" s="203"/>
      <c r="C61" s="203"/>
      <c r="D61" s="295"/>
    </row>
    <row r="62" spans="1:4" ht="24.95" customHeight="1">
      <c r="A62" s="296" t="s">
        <v>78</v>
      </c>
      <c r="B62" s="203"/>
      <c r="C62" s="203"/>
      <c r="D62" s="295"/>
    </row>
    <row r="63" spans="1:4" ht="24.95" customHeight="1">
      <c r="A63" s="296" t="s">
        <v>113</v>
      </c>
      <c r="B63" s="203"/>
      <c r="C63" s="203"/>
      <c r="D63" s="295"/>
    </row>
    <row r="64" spans="1:4" ht="24.95" customHeight="1">
      <c r="A64" s="296" t="s">
        <v>114</v>
      </c>
      <c r="B64" s="203"/>
      <c r="C64" s="203"/>
      <c r="D64" s="295"/>
    </row>
    <row r="65" spans="1:4" ht="24.95" customHeight="1">
      <c r="A65" s="296" t="s">
        <v>115</v>
      </c>
      <c r="B65" s="203"/>
      <c r="C65" s="203"/>
      <c r="D65" s="295"/>
    </row>
    <row r="66" spans="1:4" ht="24.95" customHeight="1">
      <c r="A66" s="296" t="s">
        <v>116</v>
      </c>
      <c r="B66" s="203">
        <v>166</v>
      </c>
      <c r="C66" s="203">
        <v>168</v>
      </c>
      <c r="D66" s="295">
        <f t="shared" si="0"/>
        <v>1.2048192771084338E-2</v>
      </c>
    </row>
    <row r="67" spans="1:4" ht="24.95" customHeight="1">
      <c r="A67" s="296" t="s">
        <v>117</v>
      </c>
      <c r="B67" s="203"/>
      <c r="C67" s="203"/>
      <c r="D67" s="295"/>
    </row>
    <row r="68" spans="1:4" ht="24.95" customHeight="1">
      <c r="A68" s="296" t="s">
        <v>85</v>
      </c>
      <c r="B68" s="203"/>
      <c r="C68" s="203"/>
      <c r="D68" s="295"/>
    </row>
    <row r="69" spans="1:4" ht="24.95" customHeight="1">
      <c r="A69" s="300" t="s">
        <v>118</v>
      </c>
      <c r="B69" s="301">
        <v>176</v>
      </c>
      <c r="C69" s="301">
        <v>198</v>
      </c>
      <c r="D69" s="295">
        <f t="shared" ref="D69:D122" si="1">(C69-B69)/B69</f>
        <v>0.125</v>
      </c>
    </row>
    <row r="70" spans="1:4" ht="24.95" customHeight="1">
      <c r="A70" s="296" t="s">
        <v>119</v>
      </c>
      <c r="B70" s="201">
        <f>SUM(B71:B81)</f>
        <v>121</v>
      </c>
      <c r="C70" s="201">
        <f>SUM(C71:C81)</f>
        <v>412</v>
      </c>
      <c r="D70" s="295">
        <f t="shared" si="1"/>
        <v>2.4049586776859506</v>
      </c>
    </row>
    <row r="71" spans="1:4" ht="24.95" customHeight="1">
      <c r="A71" s="298" t="s">
        <v>76</v>
      </c>
      <c r="B71" s="302"/>
      <c r="C71" s="302">
        <v>231</v>
      </c>
      <c r="D71" s="295"/>
    </row>
    <row r="72" spans="1:4" ht="24.95" customHeight="1">
      <c r="A72" s="296" t="s">
        <v>77</v>
      </c>
      <c r="B72" s="203"/>
      <c r="C72" s="203"/>
      <c r="D72" s="295"/>
    </row>
    <row r="73" spans="1:4" ht="24.95" customHeight="1">
      <c r="A73" s="296" t="s">
        <v>78</v>
      </c>
      <c r="B73" s="203"/>
      <c r="C73" s="203"/>
      <c r="D73" s="295"/>
    </row>
    <row r="74" spans="1:4" ht="24.95" customHeight="1">
      <c r="A74" s="296" t="s">
        <v>120</v>
      </c>
      <c r="B74" s="203"/>
      <c r="C74" s="203"/>
      <c r="D74" s="295"/>
    </row>
    <row r="75" spans="1:4" ht="24.95" customHeight="1">
      <c r="A75" s="296" t="s">
        <v>121</v>
      </c>
      <c r="B75" s="203"/>
      <c r="C75" s="203"/>
      <c r="D75" s="295"/>
    </row>
    <row r="76" spans="1:4" ht="24.95" customHeight="1">
      <c r="A76" s="296" t="s">
        <v>122</v>
      </c>
      <c r="B76" s="203">
        <v>5</v>
      </c>
      <c r="C76" s="203">
        <v>5</v>
      </c>
      <c r="D76" s="295">
        <f t="shared" si="1"/>
        <v>0</v>
      </c>
    </row>
    <row r="77" spans="1:4" ht="24.95" customHeight="1">
      <c r="A77" s="296" t="s">
        <v>123</v>
      </c>
      <c r="B77" s="203">
        <v>15</v>
      </c>
      <c r="C77" s="203">
        <v>15</v>
      </c>
      <c r="D77" s="295">
        <f t="shared" si="1"/>
        <v>0</v>
      </c>
    </row>
    <row r="78" spans="1:4" ht="24.95" customHeight="1">
      <c r="A78" s="296" t="s">
        <v>124</v>
      </c>
      <c r="B78" s="203">
        <v>27</v>
      </c>
      <c r="C78" s="203">
        <v>27</v>
      </c>
      <c r="D78" s="295">
        <f t="shared" si="1"/>
        <v>0</v>
      </c>
    </row>
    <row r="79" spans="1:4" ht="24.95" customHeight="1">
      <c r="A79" s="296" t="s">
        <v>116</v>
      </c>
      <c r="B79" s="203"/>
      <c r="C79" s="203"/>
      <c r="D79" s="295"/>
    </row>
    <row r="80" spans="1:4" ht="24.95" customHeight="1">
      <c r="A80" s="296" t="s">
        <v>85</v>
      </c>
      <c r="B80" s="203"/>
      <c r="C80" s="203"/>
      <c r="D80" s="295"/>
    </row>
    <row r="81" spans="1:4" ht="24.95" customHeight="1">
      <c r="A81" s="300" t="s">
        <v>125</v>
      </c>
      <c r="B81" s="301">
        <v>74</v>
      </c>
      <c r="C81" s="301">
        <v>134</v>
      </c>
      <c r="D81" s="295">
        <f t="shared" si="1"/>
        <v>0.81081081081081086</v>
      </c>
    </row>
    <row r="82" spans="1:4" ht="24.95" customHeight="1">
      <c r="A82" s="296" t="s">
        <v>126</v>
      </c>
      <c r="B82" s="201">
        <f>SUM(B83:B90)</f>
        <v>298</v>
      </c>
      <c r="C82" s="201">
        <f>SUM(C83:C90)</f>
        <v>284</v>
      </c>
      <c r="D82" s="295">
        <f t="shared" si="1"/>
        <v>-4.6979865771812082E-2</v>
      </c>
    </row>
    <row r="83" spans="1:4" ht="24.95" customHeight="1">
      <c r="A83" s="298" t="s">
        <v>76</v>
      </c>
      <c r="B83" s="302">
        <v>48</v>
      </c>
      <c r="C83" s="302">
        <v>34</v>
      </c>
      <c r="D83" s="295">
        <f t="shared" si="1"/>
        <v>-0.29166666666666669</v>
      </c>
    </row>
    <row r="84" spans="1:4" ht="24.95" customHeight="1">
      <c r="A84" s="296" t="s">
        <v>77</v>
      </c>
      <c r="B84" s="203"/>
      <c r="C84" s="203"/>
      <c r="D84" s="295"/>
    </row>
    <row r="85" spans="1:4" ht="24.95" customHeight="1">
      <c r="A85" s="296" t="s">
        <v>78</v>
      </c>
      <c r="B85" s="203"/>
      <c r="C85" s="203"/>
      <c r="D85" s="295"/>
    </row>
    <row r="86" spans="1:4" ht="24.95" customHeight="1">
      <c r="A86" s="296" t="s">
        <v>127</v>
      </c>
      <c r="B86" s="203">
        <v>250</v>
      </c>
      <c r="C86" s="203">
        <v>250</v>
      </c>
      <c r="D86" s="295">
        <f t="shared" si="1"/>
        <v>0</v>
      </c>
    </row>
    <row r="87" spans="1:4" ht="24.95" customHeight="1">
      <c r="A87" s="296" t="s">
        <v>128</v>
      </c>
      <c r="B87" s="203"/>
      <c r="C87" s="203"/>
      <c r="D87" s="295"/>
    </row>
    <row r="88" spans="1:4" ht="24.95" customHeight="1">
      <c r="A88" s="296" t="s">
        <v>116</v>
      </c>
      <c r="B88" s="203"/>
      <c r="C88" s="203"/>
      <c r="D88" s="295"/>
    </row>
    <row r="89" spans="1:4" ht="24.95" customHeight="1">
      <c r="A89" s="296" t="s">
        <v>85</v>
      </c>
      <c r="B89" s="203"/>
      <c r="C89" s="203"/>
      <c r="D89" s="295"/>
    </row>
    <row r="90" spans="1:4" ht="24.95" customHeight="1">
      <c r="A90" s="300" t="s">
        <v>129</v>
      </c>
      <c r="B90" s="301"/>
      <c r="C90" s="301"/>
      <c r="D90" s="295"/>
    </row>
    <row r="91" spans="1:4" ht="24.95" customHeight="1">
      <c r="A91" s="296" t="s">
        <v>130</v>
      </c>
      <c r="B91" s="201">
        <f>SUM(B92:B103)</f>
        <v>0</v>
      </c>
      <c r="C91" s="201">
        <f>SUM(C92:C103)</f>
        <v>0</v>
      </c>
      <c r="D91" s="295"/>
    </row>
    <row r="92" spans="1:4" ht="24.95" customHeight="1">
      <c r="A92" s="298" t="s">
        <v>76</v>
      </c>
      <c r="B92" s="302"/>
      <c r="C92" s="302"/>
      <c r="D92" s="295"/>
    </row>
    <row r="93" spans="1:4" ht="24.95" customHeight="1">
      <c r="A93" s="296" t="s">
        <v>77</v>
      </c>
      <c r="B93" s="203"/>
      <c r="C93" s="203"/>
      <c r="D93" s="295"/>
    </row>
    <row r="94" spans="1:4" ht="24.95" customHeight="1">
      <c r="A94" s="296" t="s">
        <v>78</v>
      </c>
      <c r="B94" s="203"/>
      <c r="C94" s="203"/>
      <c r="D94" s="295"/>
    </row>
    <row r="95" spans="1:4" ht="24.95" customHeight="1">
      <c r="A95" s="303" t="s">
        <v>131</v>
      </c>
      <c r="B95" s="203"/>
      <c r="C95" s="203"/>
      <c r="D95" s="295"/>
    </row>
    <row r="96" spans="1:4" ht="24.95" customHeight="1">
      <c r="A96" s="296" t="s">
        <v>132</v>
      </c>
      <c r="B96" s="203"/>
      <c r="C96" s="203"/>
      <c r="D96" s="295"/>
    </row>
    <row r="97" spans="1:4" ht="24.95" customHeight="1">
      <c r="A97" s="296" t="s">
        <v>116</v>
      </c>
      <c r="B97" s="203"/>
      <c r="C97" s="203"/>
      <c r="D97" s="295"/>
    </row>
    <row r="98" spans="1:4" ht="24.95" customHeight="1">
      <c r="A98" s="296" t="s">
        <v>133</v>
      </c>
      <c r="B98" s="203"/>
      <c r="C98" s="203"/>
      <c r="D98" s="295"/>
    </row>
    <row r="99" spans="1:4" ht="24.95" customHeight="1">
      <c r="A99" s="303" t="s">
        <v>134</v>
      </c>
      <c r="B99" s="203"/>
      <c r="C99" s="203"/>
      <c r="D99" s="295"/>
    </row>
    <row r="100" spans="1:4" ht="24.95" customHeight="1">
      <c r="A100" s="296" t="s">
        <v>135</v>
      </c>
      <c r="B100" s="203"/>
      <c r="C100" s="203"/>
      <c r="D100" s="295"/>
    </row>
    <row r="101" spans="1:4" ht="24.95" customHeight="1">
      <c r="A101" s="296" t="s">
        <v>136</v>
      </c>
      <c r="B101" s="297"/>
      <c r="C101" s="297"/>
      <c r="D101" s="295"/>
    </row>
    <row r="102" spans="1:4" ht="24.95" customHeight="1">
      <c r="A102" s="296" t="s">
        <v>85</v>
      </c>
      <c r="B102" s="203"/>
      <c r="C102" s="203"/>
      <c r="D102" s="295"/>
    </row>
    <row r="103" spans="1:4" ht="24.95" customHeight="1">
      <c r="A103" s="300" t="s">
        <v>137</v>
      </c>
      <c r="B103" s="301"/>
      <c r="C103" s="301"/>
      <c r="D103" s="295"/>
    </row>
    <row r="104" spans="1:4" ht="24.95" customHeight="1">
      <c r="A104" s="296" t="s">
        <v>138</v>
      </c>
      <c r="B104" s="201">
        <f>SUM(B105:B113)</f>
        <v>8</v>
      </c>
      <c r="C104" s="201">
        <f>SUM(C105:C113)</f>
        <v>8</v>
      </c>
      <c r="D104" s="295">
        <f t="shared" si="1"/>
        <v>0</v>
      </c>
    </row>
    <row r="105" spans="1:4" ht="24.95" customHeight="1">
      <c r="A105" s="298" t="s">
        <v>76</v>
      </c>
      <c r="B105" s="299">
        <v>8</v>
      </c>
      <c r="C105" s="299">
        <v>8</v>
      </c>
      <c r="D105" s="295">
        <f t="shared" si="1"/>
        <v>0</v>
      </c>
    </row>
    <row r="106" spans="1:4" ht="24.95" customHeight="1">
      <c r="A106" s="303" t="s">
        <v>77</v>
      </c>
      <c r="B106" s="203"/>
      <c r="C106" s="203"/>
      <c r="D106" s="295"/>
    </row>
    <row r="107" spans="1:4" ht="24.95" customHeight="1">
      <c r="A107" s="296" t="s">
        <v>78</v>
      </c>
      <c r="B107" s="203"/>
      <c r="C107" s="203"/>
      <c r="D107" s="295"/>
    </row>
    <row r="108" spans="1:4" ht="24.95" customHeight="1">
      <c r="A108" s="296" t="s">
        <v>139</v>
      </c>
      <c r="B108" s="203"/>
      <c r="C108" s="203"/>
      <c r="D108" s="295"/>
    </row>
    <row r="109" spans="1:4" ht="24.95" customHeight="1">
      <c r="A109" s="296" t="s">
        <v>140</v>
      </c>
      <c r="B109" s="203"/>
      <c r="C109" s="203"/>
      <c r="D109" s="295"/>
    </row>
    <row r="110" spans="1:4" ht="24.95" customHeight="1">
      <c r="A110" s="296" t="s">
        <v>141</v>
      </c>
      <c r="B110" s="203"/>
      <c r="C110" s="203"/>
      <c r="D110" s="295"/>
    </row>
    <row r="111" spans="1:4" ht="24.95" customHeight="1">
      <c r="A111" s="296" t="s">
        <v>142</v>
      </c>
      <c r="B111" s="203"/>
      <c r="C111" s="203"/>
      <c r="D111" s="295"/>
    </row>
    <row r="112" spans="1:4" ht="24.95" customHeight="1">
      <c r="A112" s="296" t="s">
        <v>85</v>
      </c>
      <c r="B112" s="203"/>
      <c r="C112" s="203"/>
      <c r="D112" s="295"/>
    </row>
    <row r="113" spans="1:4" ht="24.95" customHeight="1">
      <c r="A113" s="300" t="s">
        <v>143</v>
      </c>
      <c r="B113" s="301"/>
      <c r="C113" s="301"/>
      <c r="D113" s="295"/>
    </row>
    <row r="114" spans="1:4" ht="24.95" customHeight="1">
      <c r="A114" s="296" t="s">
        <v>144</v>
      </c>
      <c r="B114" s="201">
        <f>SUM(B115:B122)</f>
        <v>838</v>
      </c>
      <c r="C114" s="201">
        <f>SUM(C115:C122)</f>
        <v>1282</v>
      </c>
      <c r="D114" s="295">
        <f t="shared" si="1"/>
        <v>0.5298329355608592</v>
      </c>
    </row>
    <row r="115" spans="1:4" ht="24.95" customHeight="1">
      <c r="A115" s="298" t="s">
        <v>76</v>
      </c>
      <c r="B115" s="299">
        <v>823</v>
      </c>
      <c r="C115" s="299">
        <v>1282</v>
      </c>
      <c r="D115" s="295">
        <f t="shared" si="1"/>
        <v>0.55771567436208991</v>
      </c>
    </row>
    <row r="116" spans="1:4" ht="24.95" customHeight="1">
      <c r="A116" s="296" t="s">
        <v>77</v>
      </c>
      <c r="B116" s="297"/>
      <c r="C116" s="297"/>
      <c r="D116" s="295"/>
    </row>
    <row r="117" spans="1:4" ht="24.95" customHeight="1">
      <c r="A117" s="296" t="s">
        <v>78</v>
      </c>
      <c r="B117" s="203"/>
      <c r="C117" s="203"/>
      <c r="D117" s="295"/>
    </row>
    <row r="118" spans="1:4" ht="24.95" customHeight="1">
      <c r="A118" s="296" t="s">
        <v>145</v>
      </c>
      <c r="B118" s="203"/>
      <c r="C118" s="203"/>
      <c r="D118" s="295"/>
    </row>
    <row r="119" spans="1:4" ht="24.95" customHeight="1">
      <c r="A119" s="296" t="s">
        <v>146</v>
      </c>
      <c r="B119" s="203"/>
      <c r="C119" s="203"/>
      <c r="D119" s="295"/>
    </row>
    <row r="120" spans="1:4" ht="24.95" customHeight="1">
      <c r="A120" s="296" t="s">
        <v>147</v>
      </c>
      <c r="B120" s="203"/>
      <c r="C120" s="203"/>
      <c r="D120" s="295"/>
    </row>
    <row r="121" spans="1:4" ht="24.95" customHeight="1">
      <c r="A121" s="296" t="s">
        <v>85</v>
      </c>
      <c r="B121" s="203"/>
      <c r="C121" s="203"/>
      <c r="D121" s="295"/>
    </row>
    <row r="122" spans="1:4" ht="24.95" customHeight="1">
      <c r="A122" s="304" t="s">
        <v>148</v>
      </c>
      <c r="B122" s="301">
        <v>15</v>
      </c>
      <c r="C122" s="301"/>
      <c r="D122" s="295">
        <f t="shared" si="1"/>
        <v>-1</v>
      </c>
    </row>
    <row r="123" spans="1:4" ht="24.95" customHeight="1">
      <c r="A123" s="296" t="s">
        <v>149</v>
      </c>
      <c r="B123" s="201">
        <f>SUM(B124:B133)</f>
        <v>0</v>
      </c>
      <c r="C123" s="201">
        <f>SUM(C124:C133)</f>
        <v>0</v>
      </c>
      <c r="D123" s="295"/>
    </row>
    <row r="124" spans="1:4" ht="24.95" customHeight="1">
      <c r="A124" s="298" t="s">
        <v>76</v>
      </c>
      <c r="B124" s="299"/>
      <c r="C124" s="299"/>
      <c r="D124" s="295"/>
    </row>
    <row r="125" spans="1:4" ht="24.95" customHeight="1">
      <c r="A125" s="296" t="s">
        <v>77</v>
      </c>
      <c r="B125" s="297"/>
      <c r="C125" s="297"/>
      <c r="D125" s="295"/>
    </row>
    <row r="126" spans="1:4" ht="24.95" customHeight="1">
      <c r="A126" s="296" t="s">
        <v>78</v>
      </c>
      <c r="B126" s="203"/>
      <c r="C126" s="203"/>
      <c r="D126" s="295"/>
    </row>
    <row r="127" spans="1:4" ht="24.95" customHeight="1">
      <c r="A127" s="296" t="s">
        <v>150</v>
      </c>
      <c r="B127" s="203"/>
      <c r="C127" s="203"/>
      <c r="D127" s="295"/>
    </row>
    <row r="128" spans="1:4" ht="24.95" customHeight="1">
      <c r="A128" s="296" t="s">
        <v>151</v>
      </c>
      <c r="B128" s="203"/>
      <c r="C128" s="203"/>
      <c r="D128" s="295"/>
    </row>
    <row r="129" spans="1:4" ht="24.95" customHeight="1">
      <c r="A129" s="296" t="s">
        <v>152</v>
      </c>
      <c r="B129" s="203"/>
      <c r="C129" s="203"/>
      <c r="D129" s="295"/>
    </row>
    <row r="130" spans="1:4" ht="24.95" customHeight="1">
      <c r="A130" s="296" t="s">
        <v>153</v>
      </c>
      <c r="B130" s="203"/>
      <c r="C130" s="203"/>
      <c r="D130" s="295"/>
    </row>
    <row r="131" spans="1:4" ht="24.95" customHeight="1">
      <c r="A131" s="296" t="s">
        <v>154</v>
      </c>
      <c r="B131" s="203"/>
      <c r="C131" s="203"/>
      <c r="D131" s="295"/>
    </row>
    <row r="132" spans="1:4" ht="24.95" customHeight="1">
      <c r="A132" s="296" t="s">
        <v>85</v>
      </c>
      <c r="B132" s="203"/>
      <c r="C132" s="203"/>
      <c r="D132" s="295"/>
    </row>
    <row r="133" spans="1:4" ht="24.95" customHeight="1">
      <c r="A133" s="300" t="s">
        <v>155</v>
      </c>
      <c r="B133" s="301"/>
      <c r="C133" s="301"/>
      <c r="D133" s="295"/>
    </row>
    <row r="134" spans="1:4" ht="24.95" customHeight="1">
      <c r="A134" s="296" t="s">
        <v>156</v>
      </c>
      <c r="B134" s="201">
        <f>SUM(B135:B146)</f>
        <v>0</v>
      </c>
      <c r="C134" s="201">
        <f>SUM(C135:C146)</f>
        <v>0</v>
      </c>
      <c r="D134" s="295"/>
    </row>
    <row r="135" spans="1:4" ht="24.95" customHeight="1">
      <c r="A135" s="298" t="s">
        <v>76</v>
      </c>
      <c r="B135" s="299"/>
      <c r="C135" s="299"/>
      <c r="D135" s="295"/>
    </row>
    <row r="136" spans="1:4" ht="24.95" customHeight="1">
      <c r="A136" s="296" t="s">
        <v>77</v>
      </c>
      <c r="B136" s="297"/>
      <c r="C136" s="297"/>
      <c r="D136" s="295"/>
    </row>
    <row r="137" spans="1:4" ht="24.95" customHeight="1">
      <c r="A137" s="296" t="s">
        <v>78</v>
      </c>
      <c r="B137" s="203"/>
      <c r="C137" s="203"/>
      <c r="D137" s="295"/>
    </row>
    <row r="138" spans="1:4" ht="24.95" customHeight="1">
      <c r="A138" s="296" t="s">
        <v>157</v>
      </c>
      <c r="B138" s="203"/>
      <c r="C138" s="203"/>
      <c r="D138" s="295"/>
    </row>
    <row r="139" spans="1:4" ht="24.95" customHeight="1">
      <c r="A139" s="303" t="s">
        <v>158</v>
      </c>
      <c r="B139" s="203"/>
      <c r="C139" s="203"/>
      <c r="D139" s="295"/>
    </row>
    <row r="140" spans="1:4" ht="24.95" customHeight="1">
      <c r="A140" s="303" t="s">
        <v>159</v>
      </c>
      <c r="B140" s="203"/>
      <c r="C140" s="203"/>
      <c r="D140" s="295"/>
    </row>
    <row r="141" spans="1:4" ht="24.95" customHeight="1">
      <c r="A141" s="296" t="s">
        <v>160</v>
      </c>
      <c r="B141" s="203"/>
      <c r="C141" s="203"/>
      <c r="D141" s="295"/>
    </row>
    <row r="142" spans="1:4" ht="24.95" customHeight="1">
      <c r="A142" s="296" t="s">
        <v>161</v>
      </c>
      <c r="B142" s="203"/>
      <c r="C142" s="203"/>
      <c r="D142" s="295"/>
    </row>
    <row r="143" spans="1:4" ht="24.95" customHeight="1">
      <c r="A143" s="303" t="s">
        <v>162</v>
      </c>
      <c r="B143" s="203"/>
      <c r="C143" s="203"/>
      <c r="D143" s="295"/>
    </row>
    <row r="144" spans="1:4" ht="24.95" customHeight="1">
      <c r="A144" s="296" t="s">
        <v>163</v>
      </c>
      <c r="B144" s="203"/>
      <c r="C144" s="203"/>
      <c r="D144" s="295"/>
    </row>
    <row r="145" spans="1:4" ht="24.95" customHeight="1">
      <c r="A145" s="296" t="s">
        <v>85</v>
      </c>
      <c r="B145" s="203"/>
      <c r="C145" s="203"/>
      <c r="D145" s="295"/>
    </row>
    <row r="146" spans="1:4" ht="24.95" customHeight="1">
      <c r="A146" s="300" t="s">
        <v>164</v>
      </c>
      <c r="B146" s="301"/>
      <c r="C146" s="301"/>
      <c r="D146" s="295"/>
    </row>
    <row r="147" spans="1:4" ht="24.95" customHeight="1">
      <c r="A147" s="296" t="s">
        <v>165</v>
      </c>
      <c r="B147" s="297">
        <f>SUM(B148:B153)</f>
        <v>386</v>
      </c>
      <c r="C147" s="297">
        <f>SUM(C148:C153)</f>
        <v>366</v>
      </c>
      <c r="D147" s="295">
        <f t="shared" ref="D147:D196" si="2">(C147-B147)/B147</f>
        <v>-5.181347150259067E-2</v>
      </c>
    </row>
    <row r="148" spans="1:4" ht="24.95" customHeight="1">
      <c r="A148" s="298" t="s">
        <v>76</v>
      </c>
      <c r="B148" s="299">
        <v>316</v>
      </c>
      <c r="C148" s="299">
        <v>296</v>
      </c>
      <c r="D148" s="295">
        <f t="shared" si="2"/>
        <v>-6.3291139240506333E-2</v>
      </c>
    </row>
    <row r="149" spans="1:4" ht="24.95" customHeight="1">
      <c r="A149" s="296" t="s">
        <v>77</v>
      </c>
      <c r="B149" s="203"/>
      <c r="C149" s="203"/>
      <c r="D149" s="295"/>
    </row>
    <row r="150" spans="1:4" ht="24.95" customHeight="1">
      <c r="A150" s="296" t="s">
        <v>78</v>
      </c>
      <c r="B150" s="203"/>
      <c r="C150" s="203"/>
      <c r="D150" s="295"/>
    </row>
    <row r="151" spans="1:4" ht="24.95" customHeight="1">
      <c r="A151" s="296" t="s">
        <v>166</v>
      </c>
      <c r="B151" s="203">
        <v>20</v>
      </c>
      <c r="C151" s="203">
        <v>20</v>
      </c>
      <c r="D151" s="295">
        <f t="shared" si="2"/>
        <v>0</v>
      </c>
    </row>
    <row r="152" spans="1:4" ht="24.95" customHeight="1">
      <c r="A152" s="296" t="s">
        <v>85</v>
      </c>
      <c r="B152" s="203"/>
      <c r="C152" s="203"/>
      <c r="D152" s="295"/>
    </row>
    <row r="153" spans="1:4" ht="24.95" customHeight="1">
      <c r="A153" s="300" t="s">
        <v>167</v>
      </c>
      <c r="B153" s="301">
        <v>50</v>
      </c>
      <c r="C153" s="301">
        <v>50</v>
      </c>
      <c r="D153" s="295">
        <f t="shared" si="2"/>
        <v>0</v>
      </c>
    </row>
    <row r="154" spans="1:4" ht="24.95" customHeight="1">
      <c r="A154" s="296" t="s">
        <v>168</v>
      </c>
      <c r="B154" s="201">
        <f>SUM(B155:B161)</f>
        <v>0</v>
      </c>
      <c r="C154" s="201">
        <f>SUM(C155:C161)</f>
        <v>0</v>
      </c>
      <c r="D154" s="295"/>
    </row>
    <row r="155" spans="1:4" ht="24.95" customHeight="1">
      <c r="A155" s="298" t="s">
        <v>76</v>
      </c>
      <c r="B155" s="299"/>
      <c r="C155" s="299"/>
      <c r="D155" s="295"/>
    </row>
    <row r="156" spans="1:4" ht="24.95" customHeight="1">
      <c r="A156" s="296" t="s">
        <v>77</v>
      </c>
      <c r="B156" s="203"/>
      <c r="C156" s="203"/>
      <c r="D156" s="295"/>
    </row>
    <row r="157" spans="1:4" ht="24.95" customHeight="1">
      <c r="A157" s="296" t="s">
        <v>78</v>
      </c>
      <c r="B157" s="297"/>
      <c r="C157" s="297"/>
      <c r="D157" s="295"/>
    </row>
    <row r="158" spans="1:4" ht="24.95" customHeight="1">
      <c r="A158" s="296" t="s">
        <v>169</v>
      </c>
      <c r="B158" s="203"/>
      <c r="C158" s="203"/>
      <c r="D158" s="295"/>
    </row>
    <row r="159" spans="1:4" ht="24.95" customHeight="1">
      <c r="A159" s="296" t="s">
        <v>170</v>
      </c>
      <c r="B159" s="203"/>
      <c r="C159" s="203"/>
      <c r="D159" s="295"/>
    </row>
    <row r="160" spans="1:4" ht="24.95" customHeight="1">
      <c r="A160" s="296" t="s">
        <v>85</v>
      </c>
      <c r="B160" s="203"/>
      <c r="C160" s="203"/>
      <c r="D160" s="295"/>
    </row>
    <row r="161" spans="1:4" ht="24.95" customHeight="1">
      <c r="A161" s="300" t="s">
        <v>171</v>
      </c>
      <c r="B161" s="301"/>
      <c r="C161" s="301"/>
      <c r="D161" s="295"/>
    </row>
    <row r="162" spans="1:4" ht="24.95" customHeight="1">
      <c r="A162" s="296" t="s">
        <v>172</v>
      </c>
      <c r="B162" s="201">
        <f>SUM(B163:B167)</f>
        <v>179</v>
      </c>
      <c r="C162" s="201">
        <f>SUM(C163:C167)</f>
        <v>97</v>
      </c>
      <c r="D162" s="295">
        <f t="shared" si="2"/>
        <v>-0.45810055865921789</v>
      </c>
    </row>
    <row r="163" spans="1:4" ht="24.95" customHeight="1">
      <c r="A163" s="298" t="s">
        <v>76</v>
      </c>
      <c r="B163" s="299"/>
      <c r="C163" s="299"/>
      <c r="D163" s="295"/>
    </row>
    <row r="164" spans="1:4" ht="24.95" customHeight="1">
      <c r="A164" s="296" t="s">
        <v>77</v>
      </c>
      <c r="B164" s="203"/>
      <c r="C164" s="203"/>
      <c r="D164" s="295"/>
    </row>
    <row r="165" spans="1:4" ht="24.95" customHeight="1">
      <c r="A165" s="296" t="s">
        <v>78</v>
      </c>
      <c r="B165" s="203"/>
      <c r="C165" s="203"/>
      <c r="D165" s="295"/>
    </row>
    <row r="166" spans="1:4" ht="24.95" customHeight="1">
      <c r="A166" s="296" t="s">
        <v>173</v>
      </c>
      <c r="B166" s="203">
        <v>179</v>
      </c>
      <c r="C166" s="203">
        <v>97</v>
      </c>
      <c r="D166" s="295">
        <f t="shared" si="2"/>
        <v>-0.45810055865921789</v>
      </c>
    </row>
    <row r="167" spans="1:4" ht="24.95" customHeight="1">
      <c r="A167" s="300" t="s">
        <v>174</v>
      </c>
      <c r="B167" s="301"/>
      <c r="C167" s="301"/>
      <c r="D167" s="295"/>
    </row>
    <row r="168" spans="1:4" ht="24.95" customHeight="1">
      <c r="A168" s="296" t="s">
        <v>175</v>
      </c>
      <c r="B168" s="201">
        <f>SUM(B169:B174)</f>
        <v>108</v>
      </c>
      <c r="C168" s="201">
        <f>SUM(C169:C174)</f>
        <v>165</v>
      </c>
      <c r="D168" s="295">
        <f t="shared" si="2"/>
        <v>0.52777777777777779</v>
      </c>
    </row>
    <row r="169" spans="1:4" ht="24.95" customHeight="1">
      <c r="A169" s="298" t="s">
        <v>76</v>
      </c>
      <c r="B169" s="299">
        <v>108</v>
      </c>
      <c r="C169" s="299">
        <v>165</v>
      </c>
      <c r="D169" s="295">
        <f t="shared" si="2"/>
        <v>0.52777777777777779</v>
      </c>
    </row>
    <row r="170" spans="1:4" ht="24.95" customHeight="1">
      <c r="A170" s="296" t="s">
        <v>77</v>
      </c>
      <c r="B170" s="297"/>
      <c r="C170" s="297"/>
      <c r="D170" s="295"/>
    </row>
    <row r="171" spans="1:4" ht="24.95" customHeight="1">
      <c r="A171" s="296" t="s">
        <v>78</v>
      </c>
      <c r="B171" s="203"/>
      <c r="C171" s="203"/>
      <c r="D171" s="295"/>
    </row>
    <row r="172" spans="1:4" ht="24.95" customHeight="1">
      <c r="A172" s="296" t="s">
        <v>90</v>
      </c>
      <c r="B172" s="203"/>
      <c r="C172" s="203"/>
      <c r="D172" s="295"/>
    </row>
    <row r="173" spans="1:4" ht="24.95" customHeight="1">
      <c r="A173" s="296" t="s">
        <v>85</v>
      </c>
      <c r="B173" s="203"/>
      <c r="C173" s="203"/>
      <c r="D173" s="295"/>
    </row>
    <row r="174" spans="1:4" ht="24.95" customHeight="1">
      <c r="A174" s="300" t="s">
        <v>176</v>
      </c>
      <c r="B174" s="301"/>
      <c r="C174" s="301"/>
      <c r="D174" s="295"/>
    </row>
    <row r="175" spans="1:4" ht="24.95" customHeight="1">
      <c r="A175" s="296" t="s">
        <v>177</v>
      </c>
      <c r="B175" s="201">
        <f>SUM(B176:B180)</f>
        <v>544</v>
      </c>
      <c r="C175" s="201">
        <f>SUM(C176:C180)</f>
        <v>723</v>
      </c>
      <c r="D175" s="295">
        <f t="shared" si="2"/>
        <v>0.32904411764705882</v>
      </c>
    </row>
    <row r="176" spans="1:4" ht="24.95" customHeight="1">
      <c r="A176" s="298" t="s">
        <v>76</v>
      </c>
      <c r="B176" s="299">
        <v>479</v>
      </c>
      <c r="C176" s="299">
        <v>582</v>
      </c>
      <c r="D176" s="295">
        <f t="shared" si="2"/>
        <v>0.21503131524008351</v>
      </c>
    </row>
    <row r="177" spans="1:4" ht="24.95" customHeight="1">
      <c r="A177" s="296" t="s">
        <v>77</v>
      </c>
      <c r="B177" s="297"/>
      <c r="C177" s="297"/>
      <c r="D177" s="295"/>
    </row>
    <row r="178" spans="1:4" ht="24.95" customHeight="1">
      <c r="A178" s="296" t="s">
        <v>78</v>
      </c>
      <c r="B178" s="203"/>
      <c r="C178" s="203"/>
      <c r="D178" s="295"/>
    </row>
    <row r="179" spans="1:4" ht="24.95" customHeight="1">
      <c r="A179" s="296" t="s">
        <v>85</v>
      </c>
      <c r="B179" s="203"/>
      <c r="C179" s="203"/>
      <c r="D179" s="295"/>
    </row>
    <row r="180" spans="1:4" ht="24.95" customHeight="1">
      <c r="A180" s="300" t="s">
        <v>178</v>
      </c>
      <c r="B180" s="301">
        <v>65</v>
      </c>
      <c r="C180" s="301">
        <v>141</v>
      </c>
      <c r="D180" s="295">
        <f t="shared" si="2"/>
        <v>1.1692307692307693</v>
      </c>
    </row>
    <row r="181" spans="1:4" ht="24.95" customHeight="1">
      <c r="A181" s="296" t="s">
        <v>1565</v>
      </c>
      <c r="B181" s="201">
        <f>SUM(B182:B187)</f>
        <v>3533</v>
      </c>
      <c r="C181" s="201">
        <f>SUM(C182:C187)</f>
        <v>3873</v>
      </c>
      <c r="D181" s="295">
        <f t="shared" si="2"/>
        <v>9.6235493914520243E-2</v>
      </c>
    </row>
    <row r="182" spans="1:4" ht="24.95" customHeight="1">
      <c r="A182" s="298" t="s">
        <v>76</v>
      </c>
      <c r="B182" s="299">
        <v>3150</v>
      </c>
      <c r="C182" s="299">
        <v>3485</v>
      </c>
      <c r="D182" s="295">
        <f t="shared" si="2"/>
        <v>0.10634920634920635</v>
      </c>
    </row>
    <row r="183" spans="1:4" ht="24.95" customHeight="1">
      <c r="A183" s="296" t="s">
        <v>77</v>
      </c>
      <c r="B183" s="297">
        <v>171</v>
      </c>
      <c r="C183" s="297">
        <v>176</v>
      </c>
      <c r="D183" s="295">
        <f t="shared" si="2"/>
        <v>2.9239766081871343E-2</v>
      </c>
    </row>
    <row r="184" spans="1:4" ht="24.95" customHeight="1">
      <c r="A184" s="296" t="s">
        <v>78</v>
      </c>
      <c r="B184" s="203"/>
      <c r="C184" s="203"/>
      <c r="D184" s="295"/>
    </row>
    <row r="185" spans="1:4" ht="24.95" customHeight="1">
      <c r="A185" s="296" t="s">
        <v>179</v>
      </c>
      <c r="B185" s="203"/>
      <c r="C185" s="203"/>
      <c r="D185" s="295"/>
    </row>
    <row r="186" spans="1:4" ht="24.95" customHeight="1">
      <c r="A186" s="296" t="s">
        <v>85</v>
      </c>
      <c r="B186" s="203"/>
      <c r="C186" s="203"/>
      <c r="D186" s="295"/>
    </row>
    <row r="187" spans="1:4" ht="24.95" customHeight="1">
      <c r="A187" s="300" t="s">
        <v>180</v>
      </c>
      <c r="B187" s="301">
        <v>212</v>
      </c>
      <c r="C187" s="301">
        <v>212</v>
      </c>
      <c r="D187" s="295">
        <f t="shared" si="2"/>
        <v>0</v>
      </c>
    </row>
    <row r="188" spans="1:4" ht="42" customHeight="1">
      <c r="A188" s="296" t="s">
        <v>181</v>
      </c>
      <c r="B188" s="201">
        <f>SUM(B189:B194)</f>
        <v>668</v>
      </c>
      <c r="C188" s="201">
        <f>SUM(C189:C194)</f>
        <v>636</v>
      </c>
      <c r="D188" s="295">
        <f t="shared" si="2"/>
        <v>-4.790419161676647E-2</v>
      </c>
    </row>
    <row r="189" spans="1:4" ht="24.95" customHeight="1">
      <c r="A189" s="298" t="s">
        <v>76</v>
      </c>
      <c r="B189" s="299">
        <v>519</v>
      </c>
      <c r="C189" s="299">
        <v>553</v>
      </c>
      <c r="D189" s="295">
        <f t="shared" si="2"/>
        <v>6.5510597302504817E-2</v>
      </c>
    </row>
    <row r="190" spans="1:4" ht="24.95" customHeight="1">
      <c r="A190" s="296" t="s">
        <v>77</v>
      </c>
      <c r="B190" s="203">
        <v>15</v>
      </c>
      <c r="C190" s="203">
        <v>31</v>
      </c>
      <c r="D190" s="295">
        <f t="shared" si="2"/>
        <v>1.0666666666666667</v>
      </c>
    </row>
    <row r="191" spans="1:4" ht="24.95" customHeight="1">
      <c r="A191" s="296" t="s">
        <v>78</v>
      </c>
      <c r="B191" s="203"/>
      <c r="C191" s="203"/>
      <c r="D191" s="295"/>
    </row>
    <row r="192" spans="1:4" ht="24.95" customHeight="1">
      <c r="A192" s="296" t="s">
        <v>182</v>
      </c>
      <c r="B192" s="297"/>
      <c r="C192" s="297"/>
      <c r="D192" s="295"/>
    </row>
    <row r="193" spans="1:4" ht="24.95" customHeight="1">
      <c r="A193" s="296" t="s">
        <v>85</v>
      </c>
      <c r="B193" s="203"/>
      <c r="C193" s="203"/>
      <c r="D193" s="295"/>
    </row>
    <row r="194" spans="1:4" ht="24.95" customHeight="1">
      <c r="A194" s="300" t="s">
        <v>183</v>
      </c>
      <c r="B194" s="301">
        <v>134</v>
      </c>
      <c r="C194" s="301">
        <v>52</v>
      </c>
      <c r="D194" s="295">
        <f t="shared" si="2"/>
        <v>-0.61194029850746268</v>
      </c>
    </row>
    <row r="195" spans="1:4" ht="24.95" customHeight="1">
      <c r="A195" s="303" t="s">
        <v>184</v>
      </c>
      <c r="B195" s="201">
        <f>SUM(B196:B201)</f>
        <v>214</v>
      </c>
      <c r="C195" s="201">
        <f>SUM(C196:C201)</f>
        <v>357</v>
      </c>
      <c r="D195" s="295">
        <f t="shared" si="2"/>
        <v>0.66822429906542058</v>
      </c>
    </row>
    <row r="196" spans="1:4" ht="24.95" customHeight="1">
      <c r="A196" s="298" t="s">
        <v>76</v>
      </c>
      <c r="B196" s="299">
        <v>214</v>
      </c>
      <c r="C196" s="299">
        <v>357</v>
      </c>
      <c r="D196" s="295">
        <f t="shared" si="2"/>
        <v>0.66822429906542058</v>
      </c>
    </row>
    <row r="197" spans="1:4" ht="24.95" customHeight="1">
      <c r="A197" s="296" t="s">
        <v>77</v>
      </c>
      <c r="B197" s="203"/>
      <c r="C197" s="203"/>
      <c r="D197" s="295"/>
    </row>
    <row r="198" spans="1:4" ht="24.95" customHeight="1">
      <c r="A198" s="296" t="s">
        <v>78</v>
      </c>
      <c r="B198" s="297"/>
      <c r="C198" s="297"/>
      <c r="D198" s="295"/>
    </row>
    <row r="199" spans="1:4" ht="24.95" customHeight="1">
      <c r="A199" s="305" t="s">
        <v>185</v>
      </c>
      <c r="B199" s="306"/>
      <c r="C199" s="306"/>
      <c r="D199" s="295"/>
    </row>
    <row r="200" spans="1:4" ht="24.95" customHeight="1">
      <c r="A200" s="296" t="s">
        <v>85</v>
      </c>
      <c r="B200" s="203"/>
      <c r="C200" s="203"/>
      <c r="D200" s="295"/>
    </row>
    <row r="201" spans="1:4" ht="24.95" customHeight="1">
      <c r="A201" s="300" t="s">
        <v>186</v>
      </c>
      <c r="B201" s="301"/>
      <c r="C201" s="301"/>
      <c r="D201" s="295"/>
    </row>
    <row r="202" spans="1:4" ht="24.95" customHeight="1">
      <c r="A202" s="296" t="s">
        <v>187</v>
      </c>
      <c r="B202" s="201">
        <f>SUM(B203:B209)</f>
        <v>208</v>
      </c>
      <c r="C202" s="201">
        <f>SUM(C203:C209)</f>
        <v>208</v>
      </c>
      <c r="D202" s="295">
        <f t="shared" ref="D202:D250" si="3">(C202-B202)/B202</f>
        <v>0</v>
      </c>
    </row>
    <row r="203" spans="1:4" ht="24.95" customHeight="1">
      <c r="A203" s="298" t="s">
        <v>76</v>
      </c>
      <c r="B203" s="299">
        <v>160</v>
      </c>
      <c r="C203" s="299">
        <v>160</v>
      </c>
      <c r="D203" s="295">
        <f t="shared" si="3"/>
        <v>0</v>
      </c>
    </row>
    <row r="204" spans="1:4" ht="24.95" customHeight="1">
      <c r="A204" s="296" t="s">
        <v>77</v>
      </c>
      <c r="B204" s="203">
        <v>5</v>
      </c>
      <c r="C204" s="203">
        <v>5</v>
      </c>
      <c r="D204" s="295">
        <f t="shared" si="3"/>
        <v>0</v>
      </c>
    </row>
    <row r="205" spans="1:4" ht="24.95" customHeight="1">
      <c r="A205" s="296" t="s">
        <v>78</v>
      </c>
      <c r="B205" s="203"/>
      <c r="C205" s="203"/>
      <c r="D205" s="295"/>
    </row>
    <row r="206" spans="1:4" ht="24.95" customHeight="1">
      <c r="A206" s="296" t="s">
        <v>188</v>
      </c>
      <c r="B206" s="297">
        <v>43</v>
      </c>
      <c r="C206" s="297">
        <v>43</v>
      </c>
      <c r="D206" s="295">
        <f t="shared" si="3"/>
        <v>0</v>
      </c>
    </row>
    <row r="207" spans="1:4" ht="24.95" customHeight="1">
      <c r="A207" s="296" t="s">
        <v>189</v>
      </c>
      <c r="B207" s="203"/>
      <c r="C207" s="203"/>
      <c r="D207" s="295"/>
    </row>
    <row r="208" spans="1:4" ht="24.95" customHeight="1">
      <c r="A208" s="296" t="s">
        <v>85</v>
      </c>
      <c r="B208" s="203"/>
      <c r="C208" s="203"/>
      <c r="D208" s="295"/>
    </row>
    <row r="209" spans="1:4" ht="24.95" customHeight="1">
      <c r="A209" s="300" t="s">
        <v>190</v>
      </c>
      <c r="B209" s="301"/>
      <c r="C209" s="301"/>
      <c r="D209" s="295"/>
    </row>
    <row r="210" spans="1:4" ht="24.95" customHeight="1">
      <c r="A210" s="296" t="s">
        <v>191</v>
      </c>
      <c r="B210" s="201">
        <f>SUM(B211:B215)</f>
        <v>0</v>
      </c>
      <c r="C210" s="201">
        <f>SUM(C211:C215)</f>
        <v>0</v>
      </c>
      <c r="D210" s="295"/>
    </row>
    <row r="211" spans="1:4" ht="24.95" customHeight="1">
      <c r="A211" s="298" t="s">
        <v>76</v>
      </c>
      <c r="B211" s="299"/>
      <c r="C211" s="299"/>
      <c r="D211" s="295"/>
    </row>
    <row r="212" spans="1:4" ht="24.95" customHeight="1">
      <c r="A212" s="296" t="s">
        <v>77</v>
      </c>
      <c r="B212" s="203"/>
      <c r="C212" s="203"/>
      <c r="D212" s="295"/>
    </row>
    <row r="213" spans="1:4" ht="24.95" customHeight="1">
      <c r="A213" s="296" t="s">
        <v>78</v>
      </c>
      <c r="B213" s="203"/>
      <c r="C213" s="203"/>
      <c r="D213" s="295"/>
    </row>
    <row r="214" spans="1:4" ht="24.95" customHeight="1">
      <c r="A214" s="296" t="s">
        <v>85</v>
      </c>
      <c r="B214" s="297"/>
      <c r="C214" s="297"/>
      <c r="D214" s="295"/>
    </row>
    <row r="215" spans="1:4" ht="24.95" customHeight="1">
      <c r="A215" s="300" t="s">
        <v>192</v>
      </c>
      <c r="B215" s="301"/>
      <c r="C215" s="301"/>
      <c r="D215" s="295"/>
    </row>
    <row r="216" spans="1:4" ht="24.95" customHeight="1">
      <c r="A216" s="296" t="s">
        <v>193</v>
      </c>
      <c r="B216" s="201">
        <f>SUM(B217:B221)</f>
        <v>780</v>
      </c>
      <c r="C216" s="201">
        <f>SUM(C217:C221)</f>
        <v>808</v>
      </c>
      <c r="D216" s="295">
        <f t="shared" si="3"/>
        <v>3.5897435897435895E-2</v>
      </c>
    </row>
    <row r="217" spans="1:4" ht="24.95" customHeight="1">
      <c r="A217" s="298" t="s">
        <v>76</v>
      </c>
      <c r="B217" s="299">
        <v>585</v>
      </c>
      <c r="C217" s="299">
        <v>588</v>
      </c>
      <c r="D217" s="295">
        <f t="shared" si="3"/>
        <v>5.1282051282051282E-3</v>
      </c>
    </row>
    <row r="218" spans="1:4" ht="24.95" customHeight="1">
      <c r="A218" s="296" t="s">
        <v>77</v>
      </c>
      <c r="B218" s="203">
        <v>50</v>
      </c>
      <c r="C218" s="203">
        <v>50</v>
      </c>
      <c r="D218" s="295">
        <f t="shared" si="3"/>
        <v>0</v>
      </c>
    </row>
    <row r="219" spans="1:4" ht="24.95" customHeight="1">
      <c r="A219" s="296" t="s">
        <v>78</v>
      </c>
      <c r="B219" s="203"/>
      <c r="C219" s="203"/>
      <c r="D219" s="295"/>
    </row>
    <row r="220" spans="1:4" ht="24.95" customHeight="1">
      <c r="A220" s="296" t="s">
        <v>85</v>
      </c>
      <c r="B220" s="203"/>
      <c r="C220" s="203"/>
      <c r="D220" s="295"/>
    </row>
    <row r="221" spans="1:4" ht="24.95" customHeight="1">
      <c r="A221" s="296" t="s">
        <v>194</v>
      </c>
      <c r="B221" s="297">
        <v>145</v>
      </c>
      <c r="C221" s="297">
        <v>170</v>
      </c>
      <c r="D221" s="295">
        <f t="shared" si="3"/>
        <v>0.17241379310344829</v>
      </c>
    </row>
    <row r="222" spans="1:4" ht="24.95" customHeight="1">
      <c r="A222" s="296" t="s">
        <v>195</v>
      </c>
      <c r="B222" s="201">
        <f>SUM(B223:B228)</f>
        <v>0</v>
      </c>
      <c r="C222" s="201">
        <f>SUM(C223:C228)</f>
        <v>0</v>
      </c>
      <c r="D222" s="295"/>
    </row>
    <row r="223" spans="1:4" ht="24.95" customHeight="1">
      <c r="A223" s="296" t="s">
        <v>76</v>
      </c>
      <c r="B223" s="203"/>
      <c r="C223" s="203"/>
      <c r="D223" s="295"/>
    </row>
    <row r="224" spans="1:4" ht="24.95" customHeight="1">
      <c r="A224" s="296" t="s">
        <v>77</v>
      </c>
      <c r="B224" s="203"/>
      <c r="C224" s="203"/>
      <c r="D224" s="295"/>
    </row>
    <row r="225" spans="1:4" ht="24.95" customHeight="1">
      <c r="A225" s="296" t="s">
        <v>78</v>
      </c>
      <c r="B225" s="203"/>
      <c r="C225" s="203"/>
      <c r="D225" s="295"/>
    </row>
    <row r="226" spans="1:4" ht="24.95" customHeight="1">
      <c r="A226" s="305" t="s">
        <v>196</v>
      </c>
      <c r="B226" s="307"/>
      <c r="C226" s="307"/>
      <c r="D226" s="295"/>
    </row>
    <row r="227" spans="1:4" ht="24.95" customHeight="1">
      <c r="A227" s="296" t="s">
        <v>85</v>
      </c>
      <c r="B227" s="203"/>
      <c r="C227" s="203"/>
      <c r="D227" s="295"/>
    </row>
    <row r="228" spans="1:4" ht="24.95" customHeight="1">
      <c r="A228" s="300" t="s">
        <v>197</v>
      </c>
      <c r="B228" s="308"/>
      <c r="C228" s="308"/>
      <c r="D228" s="295"/>
    </row>
    <row r="229" spans="1:4" ht="24.95" customHeight="1">
      <c r="A229" s="296" t="s">
        <v>198</v>
      </c>
      <c r="B229" s="201">
        <f>SUM(B230:B243)</f>
        <v>739</v>
      </c>
      <c r="C229" s="201">
        <f>SUM(C230:C243)</f>
        <v>825</v>
      </c>
      <c r="D229" s="295">
        <f t="shared" si="3"/>
        <v>0.11637347767253045</v>
      </c>
    </row>
    <row r="230" spans="1:4" ht="24.95" customHeight="1">
      <c r="A230" s="298" t="s">
        <v>76</v>
      </c>
      <c r="B230" s="299">
        <v>701</v>
      </c>
      <c r="C230" s="299">
        <v>787</v>
      </c>
      <c r="D230" s="295">
        <f t="shared" si="3"/>
        <v>0.12268188302425106</v>
      </c>
    </row>
    <row r="231" spans="1:4" ht="24.95" customHeight="1">
      <c r="A231" s="303" t="s">
        <v>77</v>
      </c>
      <c r="B231" s="203"/>
      <c r="C231" s="203"/>
      <c r="D231" s="295"/>
    </row>
    <row r="232" spans="1:4" ht="24.95" customHeight="1">
      <c r="A232" s="296" t="s">
        <v>78</v>
      </c>
      <c r="B232" s="203"/>
      <c r="C232" s="203"/>
      <c r="D232" s="295"/>
    </row>
    <row r="233" spans="1:4" ht="24.95" customHeight="1">
      <c r="A233" s="296" t="s">
        <v>199</v>
      </c>
      <c r="B233" s="203"/>
      <c r="C233" s="203"/>
      <c r="D233" s="295"/>
    </row>
    <row r="234" spans="1:4" ht="24.95" customHeight="1">
      <c r="A234" s="296" t="s">
        <v>200</v>
      </c>
      <c r="B234" s="297">
        <v>21</v>
      </c>
      <c r="C234" s="297"/>
      <c r="D234" s="295">
        <f t="shared" si="3"/>
        <v>-1</v>
      </c>
    </row>
    <row r="235" spans="1:4" ht="24.95" customHeight="1">
      <c r="A235" s="303" t="s">
        <v>116</v>
      </c>
      <c r="B235" s="203"/>
      <c r="C235" s="203"/>
      <c r="D235" s="295"/>
    </row>
    <row r="236" spans="1:4" ht="24.95" customHeight="1">
      <c r="A236" s="296" t="s">
        <v>201</v>
      </c>
      <c r="B236" s="203"/>
      <c r="C236" s="203"/>
      <c r="D236" s="295"/>
    </row>
    <row r="237" spans="1:4" ht="24.95" customHeight="1">
      <c r="A237" s="296" t="s">
        <v>202</v>
      </c>
      <c r="B237" s="203">
        <v>6</v>
      </c>
      <c r="C237" s="203">
        <v>6</v>
      </c>
      <c r="D237" s="295">
        <f t="shared" si="3"/>
        <v>0</v>
      </c>
    </row>
    <row r="238" spans="1:4" ht="24.95" customHeight="1">
      <c r="A238" s="296" t="s">
        <v>203</v>
      </c>
      <c r="B238" s="203">
        <v>4</v>
      </c>
      <c r="C238" s="203">
        <v>4</v>
      </c>
      <c r="D238" s="295">
        <f t="shared" si="3"/>
        <v>0</v>
      </c>
    </row>
    <row r="239" spans="1:4" ht="24.95" customHeight="1">
      <c r="A239" s="296" t="s">
        <v>204</v>
      </c>
      <c r="B239" s="203"/>
      <c r="C239" s="203"/>
      <c r="D239" s="295"/>
    </row>
    <row r="240" spans="1:4" ht="24.95" customHeight="1">
      <c r="A240" s="305" t="s">
        <v>205</v>
      </c>
      <c r="B240" s="307"/>
      <c r="C240" s="307"/>
      <c r="D240" s="295"/>
    </row>
    <row r="241" spans="1:4" ht="24.95" customHeight="1">
      <c r="A241" s="305" t="s">
        <v>206</v>
      </c>
      <c r="B241" s="307"/>
      <c r="C241" s="307">
        <v>21</v>
      </c>
      <c r="D241" s="295"/>
    </row>
    <row r="242" spans="1:4" ht="24.95" customHeight="1">
      <c r="A242" s="296" t="s">
        <v>85</v>
      </c>
      <c r="B242" s="203"/>
      <c r="C242" s="203"/>
      <c r="D242" s="295"/>
    </row>
    <row r="243" spans="1:4" ht="24.95" customHeight="1">
      <c r="A243" s="300" t="s">
        <v>207</v>
      </c>
      <c r="B243" s="301">
        <v>7</v>
      </c>
      <c r="C243" s="301">
        <v>7</v>
      </c>
      <c r="D243" s="295">
        <f t="shared" si="3"/>
        <v>0</v>
      </c>
    </row>
    <row r="244" spans="1:4" ht="24.95" customHeight="1">
      <c r="A244" s="296" t="s">
        <v>208</v>
      </c>
      <c r="B244" s="297">
        <f>SUM(B245:B246)</f>
        <v>153</v>
      </c>
      <c r="C244" s="297">
        <f>SUM(C245:C246)</f>
        <v>10</v>
      </c>
      <c r="D244" s="295">
        <f t="shared" si="3"/>
        <v>-0.934640522875817</v>
      </c>
    </row>
    <row r="245" spans="1:4" ht="24.95" customHeight="1">
      <c r="A245" s="298" t="s">
        <v>209</v>
      </c>
      <c r="B245" s="299"/>
      <c r="C245" s="299"/>
      <c r="D245" s="295"/>
    </row>
    <row r="246" spans="1:4" ht="24.95" customHeight="1">
      <c r="A246" s="296" t="s">
        <v>210</v>
      </c>
      <c r="B246" s="203">
        <v>153</v>
      </c>
      <c r="C246" s="203">
        <v>10</v>
      </c>
      <c r="D246" s="295">
        <f t="shared" si="3"/>
        <v>-0.934640522875817</v>
      </c>
    </row>
    <row r="247" spans="1:4" ht="24.95" customHeight="1">
      <c r="A247" s="293" t="s">
        <v>40</v>
      </c>
      <c r="B247" s="199">
        <f>SUM(B248:B249)</f>
        <v>0</v>
      </c>
      <c r="C247" s="199">
        <f>SUM(C248:C249)</f>
        <v>0</v>
      </c>
      <c r="D247" s="295"/>
    </row>
    <row r="248" spans="1:4" ht="24.95" customHeight="1">
      <c r="A248" s="296" t="s">
        <v>211</v>
      </c>
      <c r="B248" s="203"/>
      <c r="C248" s="203"/>
      <c r="D248" s="295"/>
    </row>
    <row r="249" spans="1:4" ht="24.95" customHeight="1">
      <c r="A249" s="300" t="s">
        <v>212</v>
      </c>
      <c r="B249" s="301"/>
      <c r="C249" s="301"/>
      <c r="D249" s="295"/>
    </row>
    <row r="250" spans="1:4" ht="24.95" customHeight="1">
      <c r="A250" s="293" t="s">
        <v>41</v>
      </c>
      <c r="B250" s="294">
        <f>SUM(B251,B261)</f>
        <v>30</v>
      </c>
      <c r="C250" s="294">
        <f>SUM(C251,C261)</f>
        <v>40</v>
      </c>
      <c r="D250" s="295">
        <f t="shared" si="3"/>
        <v>0.33333333333333331</v>
      </c>
    </row>
    <row r="251" spans="1:4" ht="24.95" customHeight="1">
      <c r="A251" s="296" t="s">
        <v>213</v>
      </c>
      <c r="B251" s="201">
        <f>SUM(B252:B260)</f>
        <v>0</v>
      </c>
      <c r="C251" s="201">
        <f>SUM(C252:C260)</f>
        <v>0</v>
      </c>
      <c r="D251" s="295"/>
    </row>
    <row r="252" spans="1:4" ht="24.95" customHeight="1">
      <c r="A252" s="298" t="s">
        <v>214</v>
      </c>
      <c r="B252" s="299"/>
      <c r="C252" s="299"/>
      <c r="D252" s="295"/>
    </row>
    <row r="253" spans="1:4" ht="24.95" customHeight="1">
      <c r="A253" s="296" t="s">
        <v>215</v>
      </c>
      <c r="B253" s="297"/>
      <c r="C253" s="297"/>
      <c r="D253" s="295"/>
    </row>
    <row r="254" spans="1:4" ht="24.95" customHeight="1">
      <c r="A254" s="296" t="s">
        <v>216</v>
      </c>
      <c r="B254" s="203"/>
      <c r="C254" s="203"/>
      <c r="D254" s="295"/>
    </row>
    <row r="255" spans="1:4" ht="24.95" customHeight="1">
      <c r="A255" s="296" t="s">
        <v>217</v>
      </c>
      <c r="B255" s="203"/>
      <c r="C255" s="203"/>
      <c r="D255" s="295"/>
    </row>
    <row r="256" spans="1:4" ht="24.95" customHeight="1">
      <c r="A256" s="296" t="s">
        <v>218</v>
      </c>
      <c r="B256" s="297"/>
      <c r="C256" s="297"/>
      <c r="D256" s="295"/>
    </row>
    <row r="257" spans="1:4" ht="24.95" customHeight="1">
      <c r="A257" s="296" t="s">
        <v>219</v>
      </c>
      <c r="B257" s="297"/>
      <c r="C257" s="297"/>
      <c r="D257" s="295"/>
    </row>
    <row r="258" spans="1:4" ht="24.95" customHeight="1">
      <c r="A258" s="296" t="s">
        <v>220</v>
      </c>
      <c r="B258" s="203"/>
      <c r="C258" s="203"/>
      <c r="D258" s="295"/>
    </row>
    <row r="259" spans="1:4" ht="24.95" customHeight="1">
      <c r="A259" s="296" t="s">
        <v>221</v>
      </c>
      <c r="B259" s="203"/>
      <c r="C259" s="203"/>
      <c r="D259" s="295"/>
    </row>
    <row r="260" spans="1:4" ht="24.95" customHeight="1">
      <c r="A260" s="300" t="s">
        <v>222</v>
      </c>
      <c r="B260" s="301"/>
      <c r="C260" s="301"/>
      <c r="D260" s="295"/>
    </row>
    <row r="261" spans="1:4" ht="24.95" customHeight="1">
      <c r="A261" s="293" t="s">
        <v>223</v>
      </c>
      <c r="B261" s="309">
        <f>SUM(B262)</f>
        <v>30</v>
      </c>
      <c r="C261" s="309">
        <f>SUM(C262)</f>
        <v>40</v>
      </c>
      <c r="D261" s="295">
        <f t="shared" ref="D261:D317" si="4">(C261-B261)/B261</f>
        <v>0.33333333333333331</v>
      </c>
    </row>
    <row r="262" spans="1:4" ht="24.95" customHeight="1">
      <c r="A262" s="296" t="s">
        <v>224</v>
      </c>
      <c r="B262" s="203">
        <v>30</v>
      </c>
      <c r="C262" s="203">
        <v>40</v>
      </c>
      <c r="D262" s="295">
        <f t="shared" si="4"/>
        <v>0.33333333333333331</v>
      </c>
    </row>
    <row r="263" spans="1:4" ht="24.95" customHeight="1">
      <c r="A263" s="293" t="s">
        <v>42</v>
      </c>
      <c r="B263" s="199">
        <f>SUM(B264,B267,B278,B285,B293,B302,B318,B328,B338,B346,B352)</f>
        <v>6664</v>
      </c>
      <c r="C263" s="199">
        <f>SUM(C264,C267,C278,C285,C293,C302,C318,C328,C338,C346,C352)</f>
        <v>6742</v>
      </c>
      <c r="D263" s="295">
        <f t="shared" si="4"/>
        <v>1.17046818727491E-2</v>
      </c>
    </row>
    <row r="264" spans="1:4" ht="24.95" customHeight="1">
      <c r="A264" s="293" t="s">
        <v>225</v>
      </c>
      <c r="B264" s="199">
        <f>SUM(B265:B266)</f>
        <v>18</v>
      </c>
      <c r="C264" s="199">
        <f>SUM(C265:C266)</f>
        <v>18</v>
      </c>
      <c r="D264" s="295">
        <f t="shared" si="4"/>
        <v>0</v>
      </c>
    </row>
    <row r="265" spans="1:4" ht="24.95" customHeight="1">
      <c r="A265" s="298" t="s">
        <v>226</v>
      </c>
      <c r="B265" s="299">
        <v>18</v>
      </c>
      <c r="C265" s="299">
        <v>18</v>
      </c>
      <c r="D265" s="295">
        <f t="shared" si="4"/>
        <v>0</v>
      </c>
    </row>
    <row r="266" spans="1:4" ht="24.95" customHeight="1">
      <c r="A266" s="300" t="s">
        <v>227</v>
      </c>
      <c r="B266" s="301"/>
      <c r="C266" s="301"/>
      <c r="D266" s="295"/>
    </row>
    <row r="267" spans="1:4" ht="24.95" customHeight="1">
      <c r="A267" s="293" t="s">
        <v>228</v>
      </c>
      <c r="B267" s="199">
        <f>SUM(B268:B277)</f>
        <v>5524</v>
      </c>
      <c r="C267" s="199">
        <f>SUM(C268:C277)</f>
        <v>5585</v>
      </c>
      <c r="D267" s="295">
        <f t="shared" si="4"/>
        <v>1.1042722664735698E-2</v>
      </c>
    </row>
    <row r="268" spans="1:4" ht="24.95" customHeight="1">
      <c r="A268" s="298" t="s">
        <v>76</v>
      </c>
      <c r="B268" s="310">
        <v>4453</v>
      </c>
      <c r="C268" s="310">
        <v>4515</v>
      </c>
      <c r="D268" s="295">
        <f t="shared" si="4"/>
        <v>1.3923197844150012E-2</v>
      </c>
    </row>
    <row r="269" spans="1:4" ht="24.95" customHeight="1">
      <c r="A269" s="296" t="s">
        <v>77</v>
      </c>
      <c r="B269" s="297">
        <v>114</v>
      </c>
      <c r="C269" s="297">
        <v>101</v>
      </c>
      <c r="D269" s="295">
        <f t="shared" si="4"/>
        <v>-0.11403508771929824</v>
      </c>
    </row>
    <row r="270" spans="1:4" ht="24.95" customHeight="1">
      <c r="A270" s="296" t="s">
        <v>78</v>
      </c>
      <c r="B270" s="201"/>
      <c r="C270" s="201"/>
      <c r="D270" s="295"/>
    </row>
    <row r="271" spans="1:4" ht="24.95" customHeight="1">
      <c r="A271" s="296" t="s">
        <v>116</v>
      </c>
      <c r="B271" s="203">
        <v>398</v>
      </c>
      <c r="C271" s="203">
        <v>260</v>
      </c>
      <c r="D271" s="295">
        <f t="shared" si="4"/>
        <v>-0.34673366834170855</v>
      </c>
    </row>
    <row r="272" spans="1:4" ht="24.95" customHeight="1">
      <c r="A272" s="296" t="s">
        <v>229</v>
      </c>
      <c r="B272" s="203">
        <v>478</v>
      </c>
      <c r="C272" s="203">
        <v>438</v>
      </c>
      <c r="D272" s="295">
        <f t="shared" si="4"/>
        <v>-8.3682008368200833E-2</v>
      </c>
    </row>
    <row r="273" spans="1:4" ht="24.95" customHeight="1">
      <c r="A273" s="296" t="s">
        <v>230</v>
      </c>
      <c r="B273" s="203">
        <v>10</v>
      </c>
      <c r="C273" s="203">
        <v>10</v>
      </c>
      <c r="D273" s="295">
        <f t="shared" si="4"/>
        <v>0</v>
      </c>
    </row>
    <row r="274" spans="1:4" ht="24.95" customHeight="1">
      <c r="A274" s="305" t="s">
        <v>231</v>
      </c>
      <c r="B274" s="307"/>
      <c r="C274" s="307"/>
      <c r="D274" s="295"/>
    </row>
    <row r="275" spans="1:4" ht="24.95" customHeight="1">
      <c r="A275" s="305" t="s">
        <v>232</v>
      </c>
      <c r="B275" s="307"/>
      <c r="C275" s="307"/>
      <c r="D275" s="295"/>
    </row>
    <row r="276" spans="1:4" ht="24.95" customHeight="1">
      <c r="A276" s="296" t="s">
        <v>85</v>
      </c>
      <c r="B276" s="203"/>
      <c r="C276" s="203"/>
      <c r="D276" s="295"/>
    </row>
    <row r="277" spans="1:4" ht="24.95" customHeight="1">
      <c r="A277" s="300" t="s">
        <v>233</v>
      </c>
      <c r="B277" s="301">
        <v>71</v>
      </c>
      <c r="C277" s="301">
        <v>261</v>
      </c>
      <c r="D277" s="295">
        <f t="shared" si="4"/>
        <v>2.676056338028169</v>
      </c>
    </row>
    <row r="278" spans="1:4" ht="24.95" customHeight="1">
      <c r="A278" s="303" t="s">
        <v>234</v>
      </c>
      <c r="B278" s="201">
        <f>SUM(B279:B284)</f>
        <v>0</v>
      </c>
      <c r="C278" s="201">
        <f>SUM(C279:C284)</f>
        <v>0</v>
      </c>
      <c r="D278" s="295"/>
    </row>
    <row r="279" spans="1:4" ht="24.95" customHeight="1">
      <c r="A279" s="298" t="s">
        <v>76</v>
      </c>
      <c r="B279" s="299"/>
      <c r="C279" s="299"/>
      <c r="D279" s="295"/>
    </row>
    <row r="280" spans="1:4" ht="24.95" customHeight="1">
      <c r="A280" s="296" t="s">
        <v>77</v>
      </c>
      <c r="B280" s="203"/>
      <c r="C280" s="203"/>
      <c r="D280" s="295"/>
    </row>
    <row r="281" spans="1:4" ht="24.95" customHeight="1">
      <c r="A281" s="296" t="s">
        <v>78</v>
      </c>
      <c r="B281" s="311"/>
      <c r="C281" s="311"/>
      <c r="D281" s="295"/>
    </row>
    <row r="282" spans="1:4" ht="24.95" customHeight="1">
      <c r="A282" s="296" t="s">
        <v>235</v>
      </c>
      <c r="B282" s="201"/>
      <c r="C282" s="201"/>
      <c r="D282" s="295"/>
    </row>
    <row r="283" spans="1:4" ht="24.95" customHeight="1">
      <c r="A283" s="296" t="s">
        <v>85</v>
      </c>
      <c r="B283" s="203"/>
      <c r="C283" s="203"/>
      <c r="D283" s="295"/>
    </row>
    <row r="284" spans="1:4" ht="24.95" customHeight="1">
      <c r="A284" s="300" t="s">
        <v>236</v>
      </c>
      <c r="B284" s="301"/>
      <c r="C284" s="301"/>
      <c r="D284" s="295"/>
    </row>
    <row r="285" spans="1:4" ht="24.95" customHeight="1">
      <c r="A285" s="296" t="s">
        <v>237</v>
      </c>
      <c r="B285" s="201">
        <f>SUM(B286:B292)</f>
        <v>80</v>
      </c>
      <c r="C285" s="201">
        <f>SUM(C286:C292)</f>
        <v>103</v>
      </c>
      <c r="D285" s="295">
        <f t="shared" si="4"/>
        <v>0.28749999999999998</v>
      </c>
    </row>
    <row r="286" spans="1:4" ht="24.95" customHeight="1">
      <c r="A286" s="298" t="s">
        <v>76</v>
      </c>
      <c r="B286" s="299">
        <v>80</v>
      </c>
      <c r="C286" s="299">
        <v>103</v>
      </c>
      <c r="D286" s="295">
        <f t="shared" si="4"/>
        <v>0.28749999999999998</v>
      </c>
    </row>
    <row r="287" spans="1:4" ht="24.95" customHeight="1">
      <c r="A287" s="296" t="s">
        <v>77</v>
      </c>
      <c r="B287" s="203"/>
      <c r="C287" s="203"/>
      <c r="D287" s="295"/>
    </row>
    <row r="288" spans="1:4" ht="24.95" customHeight="1">
      <c r="A288" s="296" t="s">
        <v>78</v>
      </c>
      <c r="B288" s="203"/>
      <c r="C288" s="203"/>
      <c r="D288" s="295"/>
    </row>
    <row r="289" spans="1:4" ht="24.95" customHeight="1">
      <c r="A289" s="296" t="s">
        <v>238</v>
      </c>
      <c r="B289" s="203"/>
      <c r="C289" s="203"/>
      <c r="D289" s="295"/>
    </row>
    <row r="290" spans="1:4" ht="24.95" customHeight="1">
      <c r="A290" s="296" t="s">
        <v>239</v>
      </c>
      <c r="B290" s="203"/>
      <c r="C290" s="203"/>
      <c r="D290" s="295"/>
    </row>
    <row r="291" spans="1:4" ht="24.95" customHeight="1">
      <c r="A291" s="296" t="s">
        <v>85</v>
      </c>
      <c r="B291" s="203"/>
      <c r="C291" s="203"/>
      <c r="D291" s="295"/>
    </row>
    <row r="292" spans="1:4" ht="24.95" customHeight="1">
      <c r="A292" s="300" t="s">
        <v>240</v>
      </c>
      <c r="B292" s="301"/>
      <c r="C292" s="301"/>
      <c r="D292" s="295"/>
    </row>
    <row r="293" spans="1:4" ht="24.95" customHeight="1">
      <c r="A293" s="296" t="s">
        <v>241</v>
      </c>
      <c r="B293" s="201">
        <f>SUM(B294:B301)</f>
        <v>84</v>
      </c>
      <c r="C293" s="201">
        <f>SUM(C294:C301)</f>
        <v>155</v>
      </c>
      <c r="D293" s="295">
        <f t="shared" si="4"/>
        <v>0.84523809523809523</v>
      </c>
    </row>
    <row r="294" spans="1:4" ht="24.95" customHeight="1">
      <c r="A294" s="298" t="s">
        <v>76</v>
      </c>
      <c r="B294" s="299">
        <v>84</v>
      </c>
      <c r="C294" s="299">
        <v>155</v>
      </c>
      <c r="D294" s="295">
        <f t="shared" si="4"/>
        <v>0.84523809523809523</v>
      </c>
    </row>
    <row r="295" spans="1:4" ht="24.95" customHeight="1">
      <c r="A295" s="296" t="s">
        <v>77</v>
      </c>
      <c r="B295" s="203"/>
      <c r="C295" s="203"/>
      <c r="D295" s="295"/>
    </row>
    <row r="296" spans="1:4" ht="24.95" customHeight="1">
      <c r="A296" s="296" t="s">
        <v>78</v>
      </c>
      <c r="B296" s="203"/>
      <c r="C296" s="203"/>
      <c r="D296" s="295"/>
    </row>
    <row r="297" spans="1:4" ht="24.95" customHeight="1">
      <c r="A297" s="296" t="s">
        <v>242</v>
      </c>
      <c r="B297" s="203"/>
      <c r="C297" s="203"/>
      <c r="D297" s="295"/>
    </row>
    <row r="298" spans="1:4" ht="24.95" customHeight="1">
      <c r="A298" s="296" t="s">
        <v>243</v>
      </c>
      <c r="B298" s="203"/>
      <c r="C298" s="203"/>
      <c r="D298" s="295"/>
    </row>
    <row r="299" spans="1:4" ht="24.95" customHeight="1">
      <c r="A299" s="296" t="s">
        <v>244</v>
      </c>
      <c r="B299" s="203"/>
      <c r="C299" s="203"/>
      <c r="D299" s="295"/>
    </row>
    <row r="300" spans="1:4" ht="24.95" customHeight="1">
      <c r="A300" s="296" t="s">
        <v>85</v>
      </c>
      <c r="B300" s="203"/>
      <c r="C300" s="203"/>
      <c r="D300" s="295"/>
    </row>
    <row r="301" spans="1:4" ht="24.95" customHeight="1">
      <c r="A301" s="300" t="s">
        <v>245</v>
      </c>
      <c r="B301" s="301"/>
      <c r="C301" s="301"/>
      <c r="D301" s="295"/>
    </row>
    <row r="302" spans="1:4" ht="24.95" customHeight="1">
      <c r="A302" s="296" t="s">
        <v>246</v>
      </c>
      <c r="B302" s="201">
        <f>SUM(B303:B317)</f>
        <v>799</v>
      </c>
      <c r="C302" s="201">
        <f>SUM(C303:C317)</f>
        <v>881</v>
      </c>
      <c r="D302" s="295">
        <f t="shared" si="4"/>
        <v>0.10262828535669587</v>
      </c>
    </row>
    <row r="303" spans="1:4" ht="24.95" customHeight="1">
      <c r="A303" s="298" t="s">
        <v>76</v>
      </c>
      <c r="B303" s="310">
        <v>722</v>
      </c>
      <c r="C303" s="310">
        <v>792</v>
      </c>
      <c r="D303" s="295">
        <f t="shared" si="4"/>
        <v>9.6952908587257622E-2</v>
      </c>
    </row>
    <row r="304" spans="1:4" ht="24.95" customHeight="1">
      <c r="A304" s="296" t="s">
        <v>77</v>
      </c>
      <c r="B304" s="201"/>
      <c r="C304" s="201"/>
      <c r="D304" s="295"/>
    </row>
    <row r="305" spans="1:4" ht="24.95" customHeight="1">
      <c r="A305" s="296" t="s">
        <v>78</v>
      </c>
      <c r="B305" s="203"/>
      <c r="C305" s="203"/>
      <c r="D305" s="295"/>
    </row>
    <row r="306" spans="1:4" ht="24.95" customHeight="1">
      <c r="A306" s="296" t="s">
        <v>247</v>
      </c>
      <c r="B306" s="203">
        <v>22</v>
      </c>
      <c r="C306" s="203">
        <v>22</v>
      </c>
      <c r="D306" s="295">
        <f t="shared" si="4"/>
        <v>0</v>
      </c>
    </row>
    <row r="307" spans="1:4" ht="24.95" customHeight="1">
      <c r="A307" s="296" t="s">
        <v>248</v>
      </c>
      <c r="B307" s="203">
        <v>15</v>
      </c>
      <c r="C307" s="203">
        <v>15</v>
      </c>
      <c r="D307" s="295">
        <f t="shared" si="4"/>
        <v>0</v>
      </c>
    </row>
    <row r="308" spans="1:4" ht="24.95" customHeight="1">
      <c r="A308" s="296" t="s">
        <v>249</v>
      </c>
      <c r="B308" s="203"/>
      <c r="C308" s="203"/>
      <c r="D308" s="295"/>
    </row>
    <row r="309" spans="1:4" ht="24.95" customHeight="1">
      <c r="A309" s="296" t="s">
        <v>250</v>
      </c>
      <c r="B309" s="203">
        <v>10</v>
      </c>
      <c r="C309" s="203">
        <v>2</v>
      </c>
      <c r="D309" s="295">
        <f t="shared" si="4"/>
        <v>-0.8</v>
      </c>
    </row>
    <row r="310" spans="1:4" ht="24.95" customHeight="1">
      <c r="A310" s="296" t="s">
        <v>251</v>
      </c>
      <c r="B310" s="311"/>
      <c r="C310" s="311"/>
      <c r="D310" s="295"/>
    </row>
    <row r="311" spans="1:4" ht="24.95" customHeight="1">
      <c r="A311" s="296" t="s">
        <v>252</v>
      </c>
      <c r="B311" s="201"/>
      <c r="C311" s="201"/>
      <c r="D311" s="295"/>
    </row>
    <row r="312" spans="1:4" ht="24.95" customHeight="1">
      <c r="A312" s="296" t="s">
        <v>253</v>
      </c>
      <c r="B312" s="203"/>
      <c r="C312" s="203"/>
      <c r="D312" s="295"/>
    </row>
    <row r="313" spans="1:4" ht="24.95" customHeight="1">
      <c r="A313" s="296" t="s">
        <v>254</v>
      </c>
      <c r="B313" s="203"/>
      <c r="C313" s="203"/>
      <c r="D313" s="295"/>
    </row>
    <row r="314" spans="1:4" ht="24.95" customHeight="1">
      <c r="A314" s="296" t="s">
        <v>255</v>
      </c>
      <c r="B314" s="203"/>
      <c r="C314" s="203">
        <v>10</v>
      </c>
      <c r="D314" s="295"/>
    </row>
    <row r="315" spans="1:4" ht="24.95" customHeight="1">
      <c r="A315" s="296" t="s">
        <v>116</v>
      </c>
      <c r="B315" s="203"/>
      <c r="C315" s="203"/>
      <c r="D315" s="295"/>
    </row>
    <row r="316" spans="1:4" ht="24.95" customHeight="1">
      <c r="A316" s="296" t="s">
        <v>85</v>
      </c>
      <c r="B316" s="203"/>
      <c r="C316" s="203"/>
      <c r="D316" s="295"/>
    </row>
    <row r="317" spans="1:4" ht="24.95" customHeight="1">
      <c r="A317" s="300" t="s">
        <v>256</v>
      </c>
      <c r="B317" s="301">
        <v>30</v>
      </c>
      <c r="C317" s="301">
        <v>40</v>
      </c>
      <c r="D317" s="295">
        <f t="shared" si="4"/>
        <v>0.33333333333333331</v>
      </c>
    </row>
    <row r="318" spans="1:4" ht="24.95" customHeight="1">
      <c r="A318" s="296" t="s">
        <v>257</v>
      </c>
      <c r="B318" s="201">
        <f>SUM(B319:B327)</f>
        <v>0</v>
      </c>
      <c r="C318" s="201">
        <f>SUM(C319:C327)</f>
        <v>0</v>
      </c>
      <c r="D318" s="295"/>
    </row>
    <row r="319" spans="1:4" ht="24.95" customHeight="1">
      <c r="A319" s="298" t="s">
        <v>76</v>
      </c>
      <c r="B319" s="299"/>
      <c r="C319" s="299"/>
      <c r="D319" s="295"/>
    </row>
    <row r="320" spans="1:4" ht="24.95" customHeight="1">
      <c r="A320" s="296" t="s">
        <v>77</v>
      </c>
      <c r="B320" s="203"/>
      <c r="C320" s="203"/>
      <c r="D320" s="295"/>
    </row>
    <row r="321" spans="1:4" ht="24.95" customHeight="1">
      <c r="A321" s="296" t="s">
        <v>78</v>
      </c>
      <c r="B321" s="203"/>
      <c r="C321" s="203"/>
      <c r="D321" s="295"/>
    </row>
    <row r="322" spans="1:4" ht="24.95" customHeight="1">
      <c r="A322" s="296" t="s">
        <v>258</v>
      </c>
      <c r="B322" s="311"/>
      <c r="C322" s="311"/>
      <c r="D322" s="295"/>
    </row>
    <row r="323" spans="1:4" ht="24.95" customHeight="1">
      <c r="A323" s="296" t="s">
        <v>259</v>
      </c>
      <c r="B323" s="201"/>
      <c r="C323" s="201"/>
      <c r="D323" s="295"/>
    </row>
    <row r="324" spans="1:4" ht="24.95" customHeight="1">
      <c r="A324" s="296" t="s">
        <v>260</v>
      </c>
      <c r="B324" s="203"/>
      <c r="C324" s="203"/>
      <c r="D324" s="295"/>
    </row>
    <row r="325" spans="1:4" ht="24.95" customHeight="1">
      <c r="A325" s="305" t="s">
        <v>116</v>
      </c>
      <c r="B325" s="307"/>
      <c r="C325" s="307"/>
      <c r="D325" s="295"/>
    </row>
    <row r="326" spans="1:4" ht="24.95" customHeight="1">
      <c r="A326" s="296" t="s">
        <v>85</v>
      </c>
      <c r="B326" s="203"/>
      <c r="C326" s="203"/>
      <c r="D326" s="295"/>
    </row>
    <row r="327" spans="1:4" ht="24.95" customHeight="1">
      <c r="A327" s="300" t="s">
        <v>261</v>
      </c>
      <c r="B327" s="301"/>
      <c r="C327" s="301"/>
      <c r="D327" s="295"/>
    </row>
    <row r="328" spans="1:4" ht="24.95" customHeight="1">
      <c r="A328" s="296" t="s">
        <v>262</v>
      </c>
      <c r="B328" s="201">
        <f>SUM(B329:B337)</f>
        <v>0</v>
      </c>
      <c r="C328" s="201">
        <f>SUM(C329:C337)</f>
        <v>0</v>
      </c>
      <c r="D328" s="295"/>
    </row>
    <row r="329" spans="1:4" ht="24.95" customHeight="1">
      <c r="A329" s="298" t="s">
        <v>76</v>
      </c>
      <c r="B329" s="299"/>
      <c r="C329" s="299"/>
      <c r="D329" s="295"/>
    </row>
    <row r="330" spans="1:4" ht="24.95" customHeight="1">
      <c r="A330" s="296" t="s">
        <v>77</v>
      </c>
      <c r="B330" s="203"/>
      <c r="C330" s="203"/>
      <c r="D330" s="295"/>
    </row>
    <row r="331" spans="1:4" ht="24.95" customHeight="1">
      <c r="A331" s="296" t="s">
        <v>78</v>
      </c>
      <c r="B331" s="203"/>
      <c r="C331" s="203"/>
      <c r="D331" s="295"/>
    </row>
    <row r="332" spans="1:4" ht="24.95" customHeight="1">
      <c r="A332" s="296" t="s">
        <v>263</v>
      </c>
      <c r="B332" s="311"/>
      <c r="C332" s="311"/>
      <c r="D332" s="295"/>
    </row>
    <row r="333" spans="1:4" ht="24.95" customHeight="1">
      <c r="A333" s="296" t="s">
        <v>264</v>
      </c>
      <c r="B333" s="201"/>
      <c r="C333" s="201"/>
      <c r="D333" s="295"/>
    </row>
    <row r="334" spans="1:4" ht="24.95" customHeight="1">
      <c r="A334" s="296" t="s">
        <v>265</v>
      </c>
      <c r="B334" s="203"/>
      <c r="C334" s="203"/>
      <c r="D334" s="295"/>
    </row>
    <row r="335" spans="1:4" ht="24.95" customHeight="1">
      <c r="A335" s="296" t="s">
        <v>116</v>
      </c>
      <c r="B335" s="203"/>
      <c r="C335" s="203"/>
      <c r="D335" s="295"/>
    </row>
    <row r="336" spans="1:4" ht="24.95" customHeight="1">
      <c r="A336" s="296" t="s">
        <v>85</v>
      </c>
      <c r="B336" s="203"/>
      <c r="C336" s="203"/>
      <c r="D336" s="295"/>
    </row>
    <row r="337" spans="1:4" ht="24.95" customHeight="1">
      <c r="A337" s="300" t="s">
        <v>266</v>
      </c>
      <c r="B337" s="301"/>
      <c r="C337" s="301"/>
      <c r="D337" s="295"/>
    </row>
    <row r="338" spans="1:4" ht="24.95" customHeight="1">
      <c r="A338" s="296" t="s">
        <v>267</v>
      </c>
      <c r="B338" s="201">
        <f>SUM(B339:B345)</f>
        <v>0</v>
      </c>
      <c r="C338" s="201">
        <f>SUM(C339:C345)</f>
        <v>0</v>
      </c>
      <c r="D338" s="295"/>
    </row>
    <row r="339" spans="1:4" ht="24.95" customHeight="1">
      <c r="A339" s="298" t="s">
        <v>76</v>
      </c>
      <c r="B339" s="299"/>
      <c r="C339" s="299"/>
      <c r="D339" s="295"/>
    </row>
    <row r="340" spans="1:4" ht="24.95" customHeight="1">
      <c r="A340" s="296" t="s">
        <v>77</v>
      </c>
      <c r="B340" s="203"/>
      <c r="C340" s="203"/>
      <c r="D340" s="295"/>
    </row>
    <row r="341" spans="1:4" ht="24.95" customHeight="1">
      <c r="A341" s="296" t="s">
        <v>78</v>
      </c>
      <c r="B341" s="203"/>
      <c r="C341" s="203"/>
      <c r="D341" s="295"/>
    </row>
    <row r="342" spans="1:4" ht="24.95" customHeight="1">
      <c r="A342" s="296" t="s">
        <v>268</v>
      </c>
      <c r="B342" s="203"/>
      <c r="C342" s="203"/>
      <c r="D342" s="295"/>
    </row>
    <row r="343" spans="1:4" ht="24.95" customHeight="1">
      <c r="A343" s="303" t="s">
        <v>269</v>
      </c>
      <c r="B343" s="203"/>
      <c r="C343" s="203"/>
      <c r="D343" s="295"/>
    </row>
    <row r="344" spans="1:4" ht="24.95" customHeight="1">
      <c r="A344" s="296" t="s">
        <v>85</v>
      </c>
      <c r="B344" s="203"/>
      <c r="C344" s="203"/>
      <c r="D344" s="295"/>
    </row>
    <row r="345" spans="1:4" ht="24.95" customHeight="1">
      <c r="A345" s="296" t="s">
        <v>270</v>
      </c>
      <c r="B345" s="203"/>
      <c r="C345" s="203"/>
      <c r="D345" s="295"/>
    </row>
    <row r="346" spans="1:4" ht="24.95" customHeight="1">
      <c r="A346" s="296" t="s">
        <v>271</v>
      </c>
      <c r="B346" s="297">
        <f>SUM(B347:B351)</f>
        <v>0</v>
      </c>
      <c r="C346" s="297">
        <f>SUM(C347:C351)</f>
        <v>0</v>
      </c>
      <c r="D346" s="295"/>
    </row>
    <row r="347" spans="1:4" ht="24.95" customHeight="1">
      <c r="A347" s="296" t="s">
        <v>76</v>
      </c>
      <c r="B347" s="201"/>
      <c r="C347" s="201"/>
      <c r="D347" s="295"/>
    </row>
    <row r="348" spans="1:4" ht="24.95" customHeight="1">
      <c r="A348" s="303" t="s">
        <v>77</v>
      </c>
      <c r="B348" s="203"/>
      <c r="C348" s="203"/>
      <c r="D348" s="295"/>
    </row>
    <row r="349" spans="1:4" ht="24.95" customHeight="1">
      <c r="A349" s="303" t="s">
        <v>116</v>
      </c>
      <c r="B349" s="203"/>
      <c r="C349" s="203"/>
      <c r="D349" s="295"/>
    </row>
    <row r="350" spans="1:4" ht="24.95" customHeight="1">
      <c r="A350" s="296" t="s">
        <v>272</v>
      </c>
      <c r="B350" s="203"/>
      <c r="C350" s="203"/>
      <c r="D350" s="295"/>
    </row>
    <row r="351" spans="1:4" ht="24.95" customHeight="1">
      <c r="A351" s="300" t="s">
        <v>273</v>
      </c>
      <c r="B351" s="301"/>
      <c r="C351" s="301"/>
      <c r="D351" s="295"/>
    </row>
    <row r="352" spans="1:4" ht="24.95" customHeight="1">
      <c r="A352" s="296" t="s">
        <v>274</v>
      </c>
      <c r="B352" s="201">
        <f>SUM(B353)</f>
        <v>159</v>
      </c>
      <c r="C352" s="201">
        <f>SUM(C353)</f>
        <v>0</v>
      </c>
      <c r="D352" s="295">
        <f t="shared" ref="D352:D368" si="5">(C352-B352)/B352</f>
        <v>-1</v>
      </c>
    </row>
    <row r="353" spans="1:4" ht="24.95" customHeight="1">
      <c r="A353" s="312" t="s">
        <v>275</v>
      </c>
      <c r="B353" s="313">
        <v>159</v>
      </c>
      <c r="C353" s="313"/>
      <c r="D353" s="295">
        <f t="shared" si="5"/>
        <v>-1</v>
      </c>
    </row>
    <row r="354" spans="1:4" ht="24.95" customHeight="1">
      <c r="A354" s="293" t="s">
        <v>43</v>
      </c>
      <c r="B354" s="199">
        <f>SUM(B355,B360,B369,B375,B381,B385,B389,B393,B399,B406)</f>
        <v>38886</v>
      </c>
      <c r="C354" s="199">
        <f>SUM(C355,C360,C369,C375,C381,C385,C389,C393,C399,C406)</f>
        <v>40174</v>
      </c>
      <c r="D354" s="295">
        <f t="shared" si="5"/>
        <v>3.3122460525639046E-2</v>
      </c>
    </row>
    <row r="355" spans="1:4" ht="24.95" customHeight="1">
      <c r="A355" s="296" t="s">
        <v>276</v>
      </c>
      <c r="B355" s="297">
        <f>SUM(B356:B359)</f>
        <v>602</v>
      </c>
      <c r="C355" s="297">
        <f>SUM(C356:C359)</f>
        <v>673</v>
      </c>
      <c r="D355" s="295">
        <f t="shared" si="5"/>
        <v>0.11794019933554817</v>
      </c>
    </row>
    <row r="356" spans="1:4" ht="24.95" customHeight="1">
      <c r="A356" s="298" t="s">
        <v>76</v>
      </c>
      <c r="B356" s="314">
        <v>279</v>
      </c>
      <c r="C356" s="314">
        <v>321</v>
      </c>
      <c r="D356" s="295">
        <f t="shared" si="5"/>
        <v>0.15053763440860216</v>
      </c>
    </row>
    <row r="357" spans="1:4" ht="24.95" customHeight="1">
      <c r="A357" s="296" t="s">
        <v>77</v>
      </c>
      <c r="B357" s="203"/>
      <c r="C357" s="203"/>
      <c r="D357" s="295"/>
    </row>
    <row r="358" spans="1:4" ht="24.95" customHeight="1">
      <c r="A358" s="303" t="s">
        <v>78</v>
      </c>
      <c r="B358" s="203"/>
      <c r="C358" s="203"/>
      <c r="D358" s="295"/>
    </row>
    <row r="359" spans="1:4" ht="24.95" customHeight="1">
      <c r="A359" s="300" t="s">
        <v>277</v>
      </c>
      <c r="B359" s="301">
        <v>323</v>
      </c>
      <c r="C359" s="301">
        <v>352</v>
      </c>
      <c r="D359" s="295">
        <f t="shared" si="5"/>
        <v>8.9783281733746126E-2</v>
      </c>
    </row>
    <row r="360" spans="1:4" ht="24.95" customHeight="1">
      <c r="A360" s="296" t="s">
        <v>278</v>
      </c>
      <c r="B360" s="201">
        <f>SUM(B361:B368)</f>
        <v>37003</v>
      </c>
      <c r="C360" s="201">
        <f>SUM(C361:C368)</f>
        <v>37952</v>
      </c>
      <c r="D360" s="295">
        <f t="shared" si="5"/>
        <v>2.5646569197092128E-2</v>
      </c>
    </row>
    <row r="361" spans="1:4" ht="24.95" customHeight="1">
      <c r="A361" s="298" t="s">
        <v>279</v>
      </c>
      <c r="B361" s="299">
        <v>1355</v>
      </c>
      <c r="C361" s="299">
        <v>1316</v>
      </c>
      <c r="D361" s="295">
        <f t="shared" si="5"/>
        <v>-2.8782287822878228E-2</v>
      </c>
    </row>
    <row r="362" spans="1:4" ht="24.95" customHeight="1">
      <c r="A362" s="296" t="s">
        <v>280</v>
      </c>
      <c r="B362" s="203">
        <v>23947</v>
      </c>
      <c r="C362" s="203">
        <v>25551</v>
      </c>
      <c r="D362" s="295">
        <f t="shared" si="5"/>
        <v>6.6981250260993025E-2</v>
      </c>
    </row>
    <row r="363" spans="1:4" ht="24.95" customHeight="1">
      <c r="A363" s="296" t="s">
        <v>281</v>
      </c>
      <c r="B363" s="203">
        <v>10725</v>
      </c>
      <c r="C363" s="203">
        <v>10294</v>
      </c>
      <c r="D363" s="295">
        <f t="shared" si="5"/>
        <v>-4.0186480186480189E-2</v>
      </c>
    </row>
    <row r="364" spans="1:4" ht="24.95" customHeight="1">
      <c r="A364" s="296" t="s">
        <v>282</v>
      </c>
      <c r="B364" s="311">
        <v>877</v>
      </c>
      <c r="C364" s="311">
        <v>700</v>
      </c>
      <c r="D364" s="295">
        <f t="shared" si="5"/>
        <v>-0.20182440136830102</v>
      </c>
    </row>
    <row r="365" spans="1:4" ht="24.95" customHeight="1">
      <c r="A365" s="296" t="s">
        <v>283</v>
      </c>
      <c r="B365" s="201"/>
      <c r="C365" s="201"/>
      <c r="D365" s="295"/>
    </row>
    <row r="366" spans="1:4" ht="24.95" customHeight="1">
      <c r="A366" s="296" t="s">
        <v>284</v>
      </c>
      <c r="B366" s="203">
        <v>36</v>
      </c>
      <c r="C366" s="203">
        <v>36</v>
      </c>
      <c r="D366" s="295">
        <f t="shared" si="5"/>
        <v>0</v>
      </c>
    </row>
    <row r="367" spans="1:4" ht="24.95" customHeight="1">
      <c r="A367" s="303" t="s">
        <v>285</v>
      </c>
      <c r="B367" s="203"/>
      <c r="C367" s="203"/>
      <c r="D367" s="295"/>
    </row>
    <row r="368" spans="1:4" ht="24.95" customHeight="1">
      <c r="A368" s="300" t="s">
        <v>286</v>
      </c>
      <c r="B368" s="301">
        <v>63</v>
      </c>
      <c r="C368" s="301">
        <v>55</v>
      </c>
      <c r="D368" s="295">
        <f t="shared" si="5"/>
        <v>-0.12698412698412698</v>
      </c>
    </row>
    <row r="369" spans="1:4" ht="24.95" customHeight="1">
      <c r="A369" s="296" t="s">
        <v>287</v>
      </c>
      <c r="B369" s="201">
        <f>SUM(B370:B374)</f>
        <v>0</v>
      </c>
      <c r="C369" s="201">
        <f>SUM(C370:C374)</f>
        <v>0</v>
      </c>
      <c r="D369" s="295"/>
    </row>
    <row r="370" spans="1:4" ht="24.95" customHeight="1">
      <c r="A370" s="298" t="s">
        <v>288</v>
      </c>
      <c r="B370" s="299"/>
      <c r="C370" s="299"/>
      <c r="D370" s="295"/>
    </row>
    <row r="371" spans="1:4" ht="24.95" customHeight="1">
      <c r="A371" s="296" t="s">
        <v>289</v>
      </c>
      <c r="B371" s="203"/>
      <c r="C371" s="203"/>
      <c r="D371" s="295"/>
    </row>
    <row r="372" spans="1:4" ht="24.95" customHeight="1">
      <c r="A372" s="303" t="s">
        <v>290</v>
      </c>
      <c r="B372" s="311"/>
      <c r="C372" s="311"/>
      <c r="D372" s="295"/>
    </row>
    <row r="373" spans="1:4" ht="24.95" customHeight="1">
      <c r="A373" s="303" t="s">
        <v>291</v>
      </c>
      <c r="B373" s="203"/>
      <c r="C373" s="203"/>
      <c r="D373" s="295"/>
    </row>
    <row r="374" spans="1:4" ht="24.95" customHeight="1">
      <c r="A374" s="304" t="s">
        <v>292</v>
      </c>
      <c r="B374" s="301"/>
      <c r="C374" s="301"/>
      <c r="D374" s="295"/>
    </row>
    <row r="375" spans="1:4" ht="24.95" customHeight="1">
      <c r="A375" s="303" t="s">
        <v>293</v>
      </c>
      <c r="B375" s="201">
        <f>SUM(B376:B380)</f>
        <v>0</v>
      </c>
      <c r="C375" s="201">
        <f>SUM(C376:C380)</f>
        <v>0</v>
      </c>
      <c r="D375" s="295"/>
    </row>
    <row r="376" spans="1:4" ht="24.95" customHeight="1">
      <c r="A376" s="315" t="s">
        <v>294</v>
      </c>
      <c r="B376" s="299"/>
      <c r="C376" s="299"/>
      <c r="D376" s="295"/>
    </row>
    <row r="377" spans="1:4" ht="24.95" customHeight="1">
      <c r="A377" s="303" t="s">
        <v>295</v>
      </c>
      <c r="B377" s="203"/>
      <c r="C377" s="203"/>
      <c r="D377" s="295"/>
    </row>
    <row r="378" spans="1:4" ht="24.95" customHeight="1">
      <c r="A378" s="303" t="s">
        <v>296</v>
      </c>
      <c r="B378" s="203"/>
      <c r="C378" s="203"/>
      <c r="D378" s="295"/>
    </row>
    <row r="379" spans="1:4" ht="24.95" customHeight="1">
      <c r="A379" s="303" t="s">
        <v>297</v>
      </c>
      <c r="B379" s="311"/>
      <c r="C379" s="311"/>
      <c r="D379" s="295"/>
    </row>
    <row r="380" spans="1:4" ht="24.95" customHeight="1">
      <c r="A380" s="304" t="s">
        <v>298</v>
      </c>
      <c r="B380" s="316"/>
      <c r="C380" s="316"/>
      <c r="D380" s="295"/>
    </row>
    <row r="381" spans="1:4" ht="24.95" customHeight="1">
      <c r="A381" s="303" t="s">
        <v>299</v>
      </c>
      <c r="B381" s="201">
        <f>SUM(B382:B384)</f>
        <v>0</v>
      </c>
      <c r="C381" s="201">
        <f>SUM(C382:C384)</f>
        <v>0</v>
      </c>
      <c r="D381" s="295"/>
    </row>
    <row r="382" spans="1:4" ht="24.95" customHeight="1">
      <c r="A382" s="315" t="s">
        <v>300</v>
      </c>
      <c r="B382" s="299"/>
      <c r="C382" s="299"/>
      <c r="D382" s="295"/>
    </row>
    <row r="383" spans="1:4" ht="24.95" customHeight="1">
      <c r="A383" s="303" t="s">
        <v>301</v>
      </c>
      <c r="B383" s="203"/>
      <c r="C383" s="203"/>
      <c r="D383" s="295"/>
    </row>
    <row r="384" spans="1:4" ht="24.95" customHeight="1">
      <c r="A384" s="303" t="s">
        <v>302</v>
      </c>
      <c r="B384" s="203"/>
      <c r="C384" s="203"/>
      <c r="D384" s="295"/>
    </row>
    <row r="385" spans="1:4" ht="24.95" customHeight="1">
      <c r="A385" s="303" t="s">
        <v>303</v>
      </c>
      <c r="B385" s="201">
        <f>SUM(B386:B388)</f>
        <v>0</v>
      </c>
      <c r="C385" s="201">
        <f>SUM(C386:C388)</f>
        <v>0</v>
      </c>
      <c r="D385" s="295"/>
    </row>
    <row r="386" spans="1:4" ht="24.95" customHeight="1">
      <c r="A386" s="303" t="s">
        <v>304</v>
      </c>
      <c r="B386" s="203"/>
      <c r="C386" s="203"/>
      <c r="D386" s="295"/>
    </row>
    <row r="387" spans="1:4" ht="24.95" customHeight="1">
      <c r="A387" s="303" t="s">
        <v>305</v>
      </c>
      <c r="B387" s="203"/>
      <c r="C387" s="203"/>
      <c r="D387" s="295"/>
    </row>
    <row r="388" spans="1:4" ht="24.95" customHeight="1">
      <c r="A388" s="300" t="s">
        <v>306</v>
      </c>
      <c r="B388" s="301"/>
      <c r="C388" s="301"/>
      <c r="D388" s="295"/>
    </row>
    <row r="389" spans="1:4" ht="24.95" customHeight="1">
      <c r="A389" s="296" t="s">
        <v>307</v>
      </c>
      <c r="B389" s="297">
        <f>SUM(B390:B392)</f>
        <v>78</v>
      </c>
      <c r="C389" s="297">
        <f>SUM(C390:C392)</f>
        <v>0</v>
      </c>
      <c r="D389" s="295">
        <f t="shared" ref="D389:D448" si="6">(C389-B389)/B389</f>
        <v>-1</v>
      </c>
    </row>
    <row r="390" spans="1:4" ht="24.95" customHeight="1">
      <c r="A390" s="298" t="s">
        <v>308</v>
      </c>
      <c r="B390" s="302">
        <v>78</v>
      </c>
      <c r="C390" s="302"/>
      <c r="D390" s="295">
        <f t="shared" si="6"/>
        <v>-1</v>
      </c>
    </row>
    <row r="391" spans="1:4" ht="24.95" customHeight="1">
      <c r="A391" s="296" t="s">
        <v>309</v>
      </c>
      <c r="B391" s="201"/>
      <c r="C391" s="201"/>
      <c r="D391" s="295"/>
    </row>
    <row r="392" spans="1:4" ht="24.95" customHeight="1">
      <c r="A392" s="300" t="s">
        <v>310</v>
      </c>
      <c r="B392" s="301"/>
      <c r="C392" s="301"/>
      <c r="D392" s="295"/>
    </row>
    <row r="393" spans="1:4" ht="24.95" customHeight="1">
      <c r="A393" s="296" t="s">
        <v>311</v>
      </c>
      <c r="B393" s="201">
        <f>SUM(B394:B398)</f>
        <v>792</v>
      </c>
      <c r="C393" s="201">
        <f>SUM(C394:C398)</f>
        <v>820</v>
      </c>
      <c r="D393" s="295">
        <f t="shared" si="6"/>
        <v>3.5353535353535352E-2</v>
      </c>
    </row>
    <row r="394" spans="1:4" ht="24.95" customHeight="1">
      <c r="A394" s="298" t="s">
        <v>312</v>
      </c>
      <c r="B394" s="299">
        <v>497</v>
      </c>
      <c r="C394" s="299">
        <v>492</v>
      </c>
      <c r="D394" s="295">
        <f t="shared" si="6"/>
        <v>-1.0060362173038229E-2</v>
      </c>
    </row>
    <row r="395" spans="1:4" ht="24.95" customHeight="1">
      <c r="A395" s="296" t="s">
        <v>313</v>
      </c>
      <c r="B395" s="311">
        <v>295</v>
      </c>
      <c r="C395" s="311">
        <v>328</v>
      </c>
      <c r="D395" s="295">
        <f t="shared" si="6"/>
        <v>0.11186440677966102</v>
      </c>
    </row>
    <row r="396" spans="1:4" ht="24.95" customHeight="1">
      <c r="A396" s="296" t="s">
        <v>314</v>
      </c>
      <c r="B396" s="201"/>
      <c r="C396" s="201"/>
      <c r="D396" s="295"/>
    </row>
    <row r="397" spans="1:4" ht="24.95" customHeight="1">
      <c r="A397" s="296" t="s">
        <v>315</v>
      </c>
      <c r="B397" s="203"/>
      <c r="C397" s="203"/>
      <c r="D397" s="295"/>
    </row>
    <row r="398" spans="1:4" ht="24.95" customHeight="1">
      <c r="A398" s="300" t="s">
        <v>316</v>
      </c>
      <c r="B398" s="301"/>
      <c r="C398" s="301"/>
      <c r="D398" s="295"/>
    </row>
    <row r="399" spans="1:4" ht="24.95" customHeight="1">
      <c r="A399" s="296" t="s">
        <v>317</v>
      </c>
      <c r="B399" s="201">
        <f>SUM(B400:B405)</f>
        <v>400</v>
      </c>
      <c r="C399" s="201">
        <f>SUM(C400:C405)</f>
        <v>400</v>
      </c>
      <c r="D399" s="295">
        <f t="shared" si="6"/>
        <v>0</v>
      </c>
    </row>
    <row r="400" spans="1:4" ht="24.95" customHeight="1">
      <c r="A400" s="298" t="s">
        <v>318</v>
      </c>
      <c r="B400" s="299"/>
      <c r="C400" s="299"/>
      <c r="D400" s="295"/>
    </row>
    <row r="401" spans="1:4" ht="24.95" customHeight="1">
      <c r="A401" s="296" t="s">
        <v>319</v>
      </c>
      <c r="B401" s="203"/>
      <c r="C401" s="203"/>
      <c r="D401" s="295"/>
    </row>
    <row r="402" spans="1:4" ht="24.95" customHeight="1">
      <c r="A402" s="296" t="s">
        <v>320</v>
      </c>
      <c r="B402" s="203"/>
      <c r="C402" s="203"/>
      <c r="D402" s="295"/>
    </row>
    <row r="403" spans="1:4" ht="24.95" customHeight="1">
      <c r="A403" s="296" t="s">
        <v>321</v>
      </c>
      <c r="B403" s="203"/>
      <c r="C403" s="203"/>
      <c r="D403" s="295"/>
    </row>
    <row r="404" spans="1:4" ht="24.95" customHeight="1">
      <c r="A404" s="296" t="s">
        <v>322</v>
      </c>
      <c r="B404" s="311"/>
      <c r="C404" s="311"/>
      <c r="D404" s="295"/>
    </row>
    <row r="405" spans="1:4" ht="24.95" customHeight="1">
      <c r="A405" s="300" t="s">
        <v>323</v>
      </c>
      <c r="B405" s="316">
        <v>400</v>
      </c>
      <c r="C405" s="316">
        <v>400</v>
      </c>
      <c r="D405" s="295">
        <f t="shared" si="6"/>
        <v>0</v>
      </c>
    </row>
    <row r="406" spans="1:4" ht="24.95" customHeight="1">
      <c r="A406" s="296" t="s">
        <v>324</v>
      </c>
      <c r="B406" s="203">
        <f>SUM(B407)</f>
        <v>11</v>
      </c>
      <c r="C406" s="203">
        <f>SUM(C407)</f>
        <v>329</v>
      </c>
      <c r="D406" s="295">
        <f t="shared" si="6"/>
        <v>28.90909090909091</v>
      </c>
    </row>
    <row r="407" spans="1:4" ht="24.95" customHeight="1">
      <c r="A407" s="296" t="s">
        <v>325</v>
      </c>
      <c r="B407" s="203">
        <v>11</v>
      </c>
      <c r="C407" s="203">
        <v>329</v>
      </c>
      <c r="D407" s="295">
        <f t="shared" si="6"/>
        <v>28.90909090909091</v>
      </c>
    </row>
    <row r="408" spans="1:4" ht="24.95" customHeight="1">
      <c r="A408" s="293" t="s">
        <v>44</v>
      </c>
      <c r="B408" s="199">
        <f>SUM(B409,B414,B422,B428,B432,B437,B442,B449,B453,B457)</f>
        <v>391</v>
      </c>
      <c r="C408" s="199">
        <f>SUM(C409,C414,C422,C428,C432,C437,C442,C449,C453,C457)</f>
        <v>395</v>
      </c>
      <c r="D408" s="295">
        <f t="shared" si="6"/>
        <v>1.0230179028132993E-2</v>
      </c>
    </row>
    <row r="409" spans="1:4" s="256" customFormat="1" ht="24.95" customHeight="1">
      <c r="A409" s="296" t="s">
        <v>326</v>
      </c>
      <c r="B409" s="201">
        <f>SUM(B410:B413)</f>
        <v>316</v>
      </c>
      <c r="C409" s="201">
        <f>SUM(C410:C413)</f>
        <v>352</v>
      </c>
      <c r="D409" s="295">
        <f t="shared" si="6"/>
        <v>0.11392405063291139</v>
      </c>
    </row>
    <row r="410" spans="1:4" ht="24.95" customHeight="1">
      <c r="A410" s="298" t="s">
        <v>76</v>
      </c>
      <c r="B410" s="299">
        <v>296</v>
      </c>
      <c r="C410" s="299">
        <v>332</v>
      </c>
      <c r="D410" s="295">
        <f t="shared" si="6"/>
        <v>0.12162162162162163</v>
      </c>
    </row>
    <row r="411" spans="1:4" ht="24.95" customHeight="1">
      <c r="A411" s="296" t="s">
        <v>77</v>
      </c>
      <c r="B411" s="203"/>
      <c r="C411" s="203"/>
      <c r="D411" s="295"/>
    </row>
    <row r="412" spans="1:4" s="256" customFormat="1" ht="24.95" customHeight="1">
      <c r="A412" s="296" t="s">
        <v>78</v>
      </c>
      <c r="B412" s="311"/>
      <c r="C412" s="311"/>
      <c r="D412" s="295"/>
    </row>
    <row r="413" spans="1:4" ht="24.95" customHeight="1">
      <c r="A413" s="300" t="s">
        <v>327</v>
      </c>
      <c r="B413" s="316">
        <v>20</v>
      </c>
      <c r="C413" s="316">
        <v>20</v>
      </c>
      <c r="D413" s="295">
        <f t="shared" si="6"/>
        <v>0</v>
      </c>
    </row>
    <row r="414" spans="1:4" ht="24.95" customHeight="1">
      <c r="A414" s="296" t="s">
        <v>328</v>
      </c>
      <c r="B414" s="201">
        <f>SUM(B415:B421)</f>
        <v>0</v>
      </c>
      <c r="C414" s="201">
        <f>SUM(C415:C421)</f>
        <v>0</v>
      </c>
      <c r="D414" s="295"/>
    </row>
    <row r="415" spans="1:4" ht="24.95" customHeight="1">
      <c r="A415" s="298" t="s">
        <v>329</v>
      </c>
      <c r="B415" s="299"/>
      <c r="C415" s="299"/>
      <c r="D415" s="295"/>
    </row>
    <row r="416" spans="1:4" ht="42" customHeight="1">
      <c r="A416" s="296" t="s">
        <v>330</v>
      </c>
      <c r="B416" s="203"/>
      <c r="C416" s="203"/>
      <c r="D416" s="295"/>
    </row>
    <row r="417" spans="1:4" ht="24.95" customHeight="1">
      <c r="A417" s="296" t="s">
        <v>331</v>
      </c>
      <c r="B417" s="311"/>
      <c r="C417" s="311"/>
      <c r="D417" s="295"/>
    </row>
    <row r="418" spans="1:4" ht="24.95" customHeight="1">
      <c r="A418" s="296" t="s">
        <v>332</v>
      </c>
      <c r="B418" s="201"/>
      <c r="C418" s="201"/>
      <c r="D418" s="295"/>
    </row>
    <row r="419" spans="1:4" ht="24.95" customHeight="1">
      <c r="A419" s="296" t="s">
        <v>333</v>
      </c>
      <c r="B419" s="203"/>
      <c r="C419" s="203"/>
      <c r="D419" s="295"/>
    </row>
    <row r="420" spans="1:4" ht="24.95" customHeight="1">
      <c r="A420" s="296" t="s">
        <v>334</v>
      </c>
      <c r="B420" s="203"/>
      <c r="C420" s="203"/>
      <c r="D420" s="295"/>
    </row>
    <row r="421" spans="1:4" ht="24.95" customHeight="1">
      <c r="A421" s="304" t="s">
        <v>335</v>
      </c>
      <c r="B421" s="317"/>
      <c r="C421" s="317"/>
      <c r="D421" s="295"/>
    </row>
    <row r="422" spans="1:4" ht="24.95" customHeight="1">
      <c r="A422" s="303" t="s">
        <v>336</v>
      </c>
      <c r="B422" s="201">
        <f>SUM(B423:B427)</f>
        <v>0</v>
      </c>
      <c r="C422" s="201">
        <f>SUM(C423:C427)</f>
        <v>0</v>
      </c>
      <c r="D422" s="295"/>
    </row>
    <row r="423" spans="1:4" ht="24.95" customHeight="1">
      <c r="A423" s="315" t="s">
        <v>329</v>
      </c>
      <c r="B423" s="299"/>
      <c r="C423" s="299"/>
      <c r="D423" s="295"/>
    </row>
    <row r="424" spans="1:4" ht="24.95" customHeight="1">
      <c r="A424" s="303" t="s">
        <v>337</v>
      </c>
      <c r="B424" s="203"/>
      <c r="C424" s="203"/>
      <c r="D424" s="295"/>
    </row>
    <row r="425" spans="1:4" ht="24.95" customHeight="1">
      <c r="A425" s="296" t="s">
        <v>338</v>
      </c>
      <c r="B425" s="311"/>
      <c r="C425" s="311"/>
      <c r="D425" s="295"/>
    </row>
    <row r="426" spans="1:4" ht="24.95" customHeight="1">
      <c r="A426" s="296" t="s">
        <v>339</v>
      </c>
      <c r="B426" s="201"/>
      <c r="C426" s="201"/>
      <c r="D426" s="295"/>
    </row>
    <row r="427" spans="1:4" ht="24.95" customHeight="1">
      <c r="A427" s="300" t="s">
        <v>340</v>
      </c>
      <c r="B427" s="301"/>
      <c r="C427" s="301"/>
      <c r="D427" s="295"/>
    </row>
    <row r="428" spans="1:4" ht="24.95" customHeight="1">
      <c r="A428" s="296" t="s">
        <v>341</v>
      </c>
      <c r="B428" s="201">
        <f>SUM(B429:B431)</f>
        <v>0</v>
      </c>
      <c r="C428" s="201">
        <f>SUM(C429:C431)</f>
        <v>0</v>
      </c>
      <c r="D428" s="295"/>
    </row>
    <row r="429" spans="1:4" ht="24.95" customHeight="1">
      <c r="A429" s="298" t="s">
        <v>329</v>
      </c>
      <c r="B429" s="310"/>
      <c r="C429" s="310"/>
      <c r="D429" s="295"/>
    </row>
    <row r="430" spans="1:4" ht="24.95" customHeight="1">
      <c r="A430" s="296" t="s">
        <v>1566</v>
      </c>
      <c r="B430" s="203"/>
      <c r="C430" s="203"/>
      <c r="D430" s="295"/>
    </row>
    <row r="431" spans="1:4" ht="24.95" customHeight="1">
      <c r="A431" s="304" t="s">
        <v>1567</v>
      </c>
      <c r="B431" s="301"/>
      <c r="C431" s="301"/>
      <c r="D431" s="295"/>
    </row>
    <row r="432" spans="1:4" ht="24.95" customHeight="1">
      <c r="A432" s="296" t="s">
        <v>342</v>
      </c>
      <c r="B432" s="201">
        <f>SUM(B433:B436)</f>
        <v>0</v>
      </c>
      <c r="C432" s="201">
        <f>SUM(C433:C436)</f>
        <v>0</v>
      </c>
      <c r="D432" s="295"/>
    </row>
    <row r="433" spans="1:4" ht="24.95" customHeight="1">
      <c r="A433" s="298" t="s">
        <v>329</v>
      </c>
      <c r="B433" s="310"/>
      <c r="C433" s="310"/>
      <c r="D433" s="295"/>
    </row>
    <row r="434" spans="1:4" ht="24.95" customHeight="1">
      <c r="A434" s="296" t="s">
        <v>343</v>
      </c>
      <c r="B434" s="201"/>
      <c r="C434" s="201"/>
      <c r="D434" s="295"/>
    </row>
    <row r="435" spans="1:4" ht="24.95" customHeight="1">
      <c r="A435" s="296" t="s">
        <v>344</v>
      </c>
      <c r="B435" s="203"/>
      <c r="C435" s="203"/>
      <c r="D435" s="295"/>
    </row>
    <row r="436" spans="1:4" ht="24.95" customHeight="1">
      <c r="A436" s="300" t="s">
        <v>345</v>
      </c>
      <c r="B436" s="301"/>
      <c r="C436" s="301"/>
      <c r="D436" s="295"/>
    </row>
    <row r="437" spans="1:4" ht="24.95" customHeight="1">
      <c r="A437" s="296" t="s">
        <v>346</v>
      </c>
      <c r="B437" s="201">
        <f>SUM(B438:B441)</f>
        <v>0</v>
      </c>
      <c r="C437" s="201">
        <f>SUM(C438:C441)</f>
        <v>0</v>
      </c>
      <c r="D437" s="295"/>
    </row>
    <row r="438" spans="1:4" ht="24.95" customHeight="1">
      <c r="A438" s="298" t="s">
        <v>347</v>
      </c>
      <c r="B438" s="299"/>
      <c r="C438" s="299"/>
      <c r="D438" s="295"/>
    </row>
    <row r="439" spans="1:4" ht="24.95" customHeight="1">
      <c r="A439" s="296" t="s">
        <v>348</v>
      </c>
      <c r="B439" s="203"/>
      <c r="C439" s="203"/>
      <c r="D439" s="295"/>
    </row>
    <row r="440" spans="1:4" ht="24.95" customHeight="1">
      <c r="A440" s="296" t="s">
        <v>349</v>
      </c>
      <c r="B440" s="203"/>
      <c r="C440" s="203"/>
      <c r="D440" s="295"/>
    </row>
    <row r="441" spans="1:4" ht="24.95" customHeight="1">
      <c r="A441" s="300" t="s">
        <v>350</v>
      </c>
      <c r="B441" s="317"/>
      <c r="C441" s="317"/>
      <c r="D441" s="295"/>
    </row>
    <row r="442" spans="1:4" ht="24.95" customHeight="1">
      <c r="A442" s="296" t="s">
        <v>351</v>
      </c>
      <c r="B442" s="297">
        <f>SUM(B443:B448)</f>
        <v>75</v>
      </c>
      <c r="C442" s="297">
        <f>SUM(C443:C448)</f>
        <v>43</v>
      </c>
      <c r="D442" s="295">
        <f t="shared" si="6"/>
        <v>-0.42666666666666669</v>
      </c>
    </row>
    <row r="443" spans="1:4" ht="24.95" customHeight="1">
      <c r="A443" s="298" t="s">
        <v>329</v>
      </c>
      <c r="B443" s="314"/>
      <c r="C443" s="314"/>
      <c r="D443" s="295"/>
    </row>
    <row r="444" spans="1:4" ht="24.95" customHeight="1">
      <c r="A444" s="296" t="s">
        <v>352</v>
      </c>
      <c r="B444" s="203">
        <v>55</v>
      </c>
      <c r="C444" s="203">
        <v>33</v>
      </c>
      <c r="D444" s="295">
        <f t="shared" si="6"/>
        <v>-0.4</v>
      </c>
    </row>
    <row r="445" spans="1:4" ht="24.95" customHeight="1">
      <c r="A445" s="296" t="s">
        <v>353</v>
      </c>
      <c r="B445" s="203"/>
      <c r="C445" s="203"/>
      <c r="D445" s="295"/>
    </row>
    <row r="446" spans="1:4" ht="24.95" customHeight="1">
      <c r="A446" s="296" t="s">
        <v>354</v>
      </c>
      <c r="B446" s="203"/>
      <c r="C446" s="203"/>
      <c r="D446" s="295"/>
    </row>
    <row r="447" spans="1:4" ht="24.95" customHeight="1">
      <c r="A447" s="296" t="s">
        <v>355</v>
      </c>
      <c r="B447" s="311"/>
      <c r="C447" s="311"/>
      <c r="D447" s="295"/>
    </row>
    <row r="448" spans="1:4" ht="24.95" customHeight="1">
      <c r="A448" s="300" t="s">
        <v>356</v>
      </c>
      <c r="B448" s="316">
        <v>20</v>
      </c>
      <c r="C448" s="316">
        <v>10</v>
      </c>
      <c r="D448" s="295">
        <f t="shared" si="6"/>
        <v>-0.5</v>
      </c>
    </row>
    <row r="449" spans="1:4" ht="24.95" customHeight="1">
      <c r="A449" s="296" t="s">
        <v>357</v>
      </c>
      <c r="B449" s="201">
        <f>SUM(B450:B452)</f>
        <v>0</v>
      </c>
      <c r="C449" s="201">
        <f>SUM(C450:C452)</f>
        <v>0</v>
      </c>
      <c r="D449" s="295"/>
    </row>
    <row r="450" spans="1:4" ht="24.95" customHeight="1">
      <c r="A450" s="298" t="s">
        <v>358</v>
      </c>
      <c r="B450" s="299"/>
      <c r="C450" s="299"/>
      <c r="D450" s="295"/>
    </row>
    <row r="451" spans="1:4" ht="24.95" customHeight="1">
      <c r="A451" s="296" t="s">
        <v>359</v>
      </c>
      <c r="B451" s="203"/>
      <c r="C451" s="203"/>
      <c r="D451" s="295"/>
    </row>
    <row r="452" spans="1:4" ht="24.95" customHeight="1">
      <c r="A452" s="304" t="s">
        <v>360</v>
      </c>
      <c r="B452" s="301"/>
      <c r="C452" s="301"/>
      <c r="D452" s="295"/>
    </row>
    <row r="453" spans="1:4" ht="24.95" customHeight="1">
      <c r="A453" s="296" t="s">
        <v>361</v>
      </c>
      <c r="B453" s="201">
        <f>SUM(B454:B456)</f>
        <v>0</v>
      </c>
      <c r="C453" s="201">
        <f>SUM(C454:C456)</f>
        <v>0</v>
      </c>
      <c r="D453" s="295"/>
    </row>
    <row r="454" spans="1:4" ht="24.95" customHeight="1">
      <c r="A454" s="315" t="s">
        <v>362</v>
      </c>
      <c r="B454" s="201"/>
      <c r="C454" s="201"/>
      <c r="D454" s="295"/>
    </row>
    <row r="455" spans="1:4" ht="24.95" customHeight="1">
      <c r="A455" s="300" t="s">
        <v>363</v>
      </c>
      <c r="B455" s="201"/>
      <c r="C455" s="201"/>
      <c r="D455" s="295"/>
    </row>
    <row r="456" spans="1:4" ht="24.95" customHeight="1">
      <c r="A456" s="318" t="s">
        <v>364</v>
      </c>
      <c r="B456" s="319"/>
      <c r="C456" s="319"/>
      <c r="D456" s="295"/>
    </row>
    <row r="457" spans="1:4" ht="24.95" customHeight="1">
      <c r="A457" s="296" t="s">
        <v>365</v>
      </c>
      <c r="B457" s="297">
        <f>SUM(B458:B461)</f>
        <v>0</v>
      </c>
      <c r="C457" s="297">
        <f>SUM(C458:C461)</f>
        <v>0</v>
      </c>
      <c r="D457" s="295"/>
    </row>
    <row r="458" spans="1:4" ht="24.95" customHeight="1">
      <c r="A458" s="298" t="s">
        <v>366</v>
      </c>
      <c r="B458" s="314"/>
      <c r="C458" s="314"/>
      <c r="D458" s="295"/>
    </row>
    <row r="459" spans="1:4" ht="24.95" customHeight="1">
      <c r="A459" s="296" t="s">
        <v>367</v>
      </c>
      <c r="B459" s="203"/>
      <c r="C459" s="203"/>
      <c r="D459" s="295"/>
    </row>
    <row r="460" spans="1:4" ht="24.95" customHeight="1">
      <c r="A460" s="296" t="s">
        <v>368</v>
      </c>
      <c r="B460" s="203"/>
      <c r="C460" s="203"/>
      <c r="D460" s="295"/>
    </row>
    <row r="461" spans="1:4" ht="24.95" customHeight="1">
      <c r="A461" s="304" t="s">
        <v>369</v>
      </c>
      <c r="B461" s="301"/>
      <c r="C461" s="301"/>
      <c r="D461" s="295"/>
    </row>
    <row r="462" spans="1:4" ht="24.95" customHeight="1">
      <c r="A462" s="293" t="s">
        <v>45</v>
      </c>
      <c r="B462" s="199">
        <f>SUM(B463,B479,B487,B498,B507,B515)</f>
        <v>3226</v>
      </c>
      <c r="C462" s="199">
        <f>SUM(C463,C479,C487,C498,C507,C515)</f>
        <v>2281</v>
      </c>
      <c r="D462" s="295">
        <f t="shared" ref="D462:D521" si="7">(C462-B462)/B462</f>
        <v>-0.29293242405455672</v>
      </c>
    </row>
    <row r="463" spans="1:4" ht="24.95" customHeight="1">
      <c r="A463" s="296" t="s">
        <v>370</v>
      </c>
      <c r="B463" s="297">
        <f>SUM(B464:B478)</f>
        <v>2006</v>
      </c>
      <c r="C463" s="297">
        <f>SUM(C464:C478)</f>
        <v>1815</v>
      </c>
      <c r="D463" s="295">
        <f t="shared" si="7"/>
        <v>-9.521435692921236E-2</v>
      </c>
    </row>
    <row r="464" spans="1:4" ht="24.95" customHeight="1">
      <c r="A464" s="298" t="s">
        <v>76</v>
      </c>
      <c r="B464" s="314">
        <v>290</v>
      </c>
      <c r="C464" s="314">
        <v>244</v>
      </c>
      <c r="D464" s="295">
        <f t="shared" si="7"/>
        <v>-0.15862068965517243</v>
      </c>
    </row>
    <row r="465" spans="1:4" ht="24.95" customHeight="1">
      <c r="A465" s="296" t="s">
        <v>77</v>
      </c>
      <c r="B465" s="203"/>
      <c r="C465" s="203"/>
      <c r="D465" s="295"/>
    </row>
    <row r="466" spans="1:4" ht="24.95" customHeight="1">
      <c r="A466" s="296" t="s">
        <v>78</v>
      </c>
      <c r="B466" s="203"/>
      <c r="C466" s="203"/>
      <c r="D466" s="295"/>
    </row>
    <row r="467" spans="1:4" ht="24.95" customHeight="1">
      <c r="A467" s="296" t="s">
        <v>371</v>
      </c>
      <c r="B467" s="203">
        <v>108</v>
      </c>
      <c r="C467" s="203">
        <v>113</v>
      </c>
      <c r="D467" s="295">
        <f t="shared" si="7"/>
        <v>4.6296296296296294E-2</v>
      </c>
    </row>
    <row r="468" spans="1:4" ht="24.95" customHeight="1">
      <c r="A468" s="296" t="s">
        <v>372</v>
      </c>
      <c r="B468" s="203"/>
      <c r="C468" s="203"/>
      <c r="D468" s="295"/>
    </row>
    <row r="469" spans="1:4" ht="24.95" customHeight="1">
      <c r="A469" s="296" t="s">
        <v>373</v>
      </c>
      <c r="B469" s="311"/>
      <c r="C469" s="311"/>
      <c r="D469" s="295"/>
    </row>
    <row r="470" spans="1:4" ht="24.95" customHeight="1">
      <c r="A470" s="296" t="s">
        <v>374</v>
      </c>
      <c r="B470" s="201">
        <v>348</v>
      </c>
      <c r="C470" s="201"/>
      <c r="D470" s="295">
        <f t="shared" si="7"/>
        <v>-1</v>
      </c>
    </row>
    <row r="471" spans="1:4" ht="24.95" customHeight="1">
      <c r="A471" s="296" t="s">
        <v>375</v>
      </c>
      <c r="B471" s="203"/>
      <c r="C471" s="203"/>
      <c r="D471" s="295"/>
    </row>
    <row r="472" spans="1:4" ht="24.95" customHeight="1">
      <c r="A472" s="296" t="s">
        <v>376</v>
      </c>
      <c r="B472" s="203">
        <v>424</v>
      </c>
      <c r="C472" s="203">
        <v>702</v>
      </c>
      <c r="D472" s="295">
        <f t="shared" si="7"/>
        <v>0.65566037735849059</v>
      </c>
    </row>
    <row r="473" spans="1:4" ht="24.95" customHeight="1">
      <c r="A473" s="296" t="s">
        <v>377</v>
      </c>
      <c r="B473" s="203"/>
      <c r="C473" s="203"/>
      <c r="D473" s="295"/>
    </row>
    <row r="474" spans="1:4" ht="24.95" customHeight="1">
      <c r="A474" s="296" t="s">
        <v>378</v>
      </c>
      <c r="B474" s="311">
        <v>285</v>
      </c>
      <c r="C474" s="311">
        <v>94</v>
      </c>
      <c r="D474" s="295">
        <f t="shared" si="7"/>
        <v>-0.6701754385964912</v>
      </c>
    </row>
    <row r="475" spans="1:4" ht="24.95" customHeight="1">
      <c r="A475" s="296" t="s">
        <v>379</v>
      </c>
      <c r="B475" s="201"/>
      <c r="C475" s="201"/>
      <c r="D475" s="295"/>
    </row>
    <row r="476" spans="1:4" ht="24.95" customHeight="1">
      <c r="A476" s="296" t="s">
        <v>380</v>
      </c>
      <c r="B476" s="203">
        <v>200</v>
      </c>
      <c r="C476" s="203">
        <v>200</v>
      </c>
      <c r="D476" s="295">
        <f t="shared" si="7"/>
        <v>0</v>
      </c>
    </row>
    <row r="477" spans="1:4" ht="24.95" customHeight="1">
      <c r="A477" s="303" t="s">
        <v>381</v>
      </c>
      <c r="B477" s="203"/>
      <c r="C477" s="203"/>
      <c r="D477" s="295"/>
    </row>
    <row r="478" spans="1:4" ht="24.95" customHeight="1">
      <c r="A478" s="300" t="s">
        <v>382</v>
      </c>
      <c r="B478" s="301">
        <v>351</v>
      </c>
      <c r="C478" s="301">
        <v>462</v>
      </c>
      <c r="D478" s="295">
        <f t="shared" si="7"/>
        <v>0.31623931623931623</v>
      </c>
    </row>
    <row r="479" spans="1:4" ht="24.95" customHeight="1">
      <c r="A479" s="296" t="s">
        <v>383</v>
      </c>
      <c r="B479" s="297">
        <f>SUM(B480:B486)</f>
        <v>1</v>
      </c>
      <c r="C479" s="297">
        <f>SUM(C480:C486)</f>
        <v>1</v>
      </c>
      <c r="D479" s="295">
        <f t="shared" si="7"/>
        <v>0</v>
      </c>
    </row>
    <row r="480" spans="1:4" ht="24.95" customHeight="1">
      <c r="A480" s="298" t="s">
        <v>76</v>
      </c>
      <c r="B480" s="314"/>
      <c r="C480" s="314"/>
      <c r="D480" s="295"/>
    </row>
    <row r="481" spans="1:4" ht="24.95" customHeight="1">
      <c r="A481" s="296" t="s">
        <v>77</v>
      </c>
      <c r="B481" s="203"/>
      <c r="C481" s="203"/>
      <c r="D481" s="295"/>
    </row>
    <row r="482" spans="1:4" ht="24.95" customHeight="1">
      <c r="A482" s="296" t="s">
        <v>78</v>
      </c>
      <c r="B482" s="203"/>
      <c r="C482" s="203"/>
      <c r="D482" s="295"/>
    </row>
    <row r="483" spans="1:4" ht="24.95" customHeight="1">
      <c r="A483" s="296" t="s">
        <v>384</v>
      </c>
      <c r="B483" s="203"/>
      <c r="C483" s="203"/>
      <c r="D483" s="295"/>
    </row>
    <row r="484" spans="1:4" ht="24.95" customHeight="1">
      <c r="A484" s="296" t="s">
        <v>385</v>
      </c>
      <c r="B484" s="203"/>
      <c r="C484" s="203"/>
      <c r="D484" s="295"/>
    </row>
    <row r="485" spans="1:4" ht="24.95" customHeight="1">
      <c r="A485" s="296" t="s">
        <v>386</v>
      </c>
      <c r="B485" s="203"/>
      <c r="C485" s="203"/>
      <c r="D485" s="295"/>
    </row>
    <row r="486" spans="1:4" ht="24.95" customHeight="1">
      <c r="A486" s="300" t="s">
        <v>387</v>
      </c>
      <c r="B486" s="317">
        <v>1</v>
      </c>
      <c r="C486" s="317">
        <v>1</v>
      </c>
      <c r="D486" s="295">
        <f t="shared" si="7"/>
        <v>0</v>
      </c>
    </row>
    <row r="487" spans="1:4" ht="24.95" customHeight="1">
      <c r="A487" s="296" t="s">
        <v>388</v>
      </c>
      <c r="B487" s="201">
        <f>SUM(B488:B497)</f>
        <v>41</v>
      </c>
      <c r="C487" s="201">
        <f>SUM(C488:C497)</f>
        <v>6</v>
      </c>
      <c r="D487" s="295">
        <f t="shared" si="7"/>
        <v>-0.85365853658536583</v>
      </c>
    </row>
    <row r="488" spans="1:4" ht="24.95" customHeight="1">
      <c r="A488" s="298" t="s">
        <v>76</v>
      </c>
      <c r="B488" s="299"/>
      <c r="C488" s="299"/>
      <c r="D488" s="295"/>
    </row>
    <row r="489" spans="1:4" ht="24.95" customHeight="1">
      <c r="A489" s="296" t="s">
        <v>77</v>
      </c>
      <c r="B489" s="203"/>
      <c r="C489" s="203"/>
      <c r="D489" s="295"/>
    </row>
    <row r="490" spans="1:4" ht="24.95" customHeight="1">
      <c r="A490" s="296" t="s">
        <v>78</v>
      </c>
      <c r="B490" s="311"/>
      <c r="C490" s="311"/>
      <c r="D490" s="295"/>
    </row>
    <row r="491" spans="1:4" ht="24.95" customHeight="1">
      <c r="A491" s="296" t="s">
        <v>389</v>
      </c>
      <c r="B491" s="201"/>
      <c r="C491" s="201"/>
      <c r="D491" s="295"/>
    </row>
    <row r="492" spans="1:4" ht="24.95" customHeight="1">
      <c r="A492" s="303" t="s">
        <v>390</v>
      </c>
      <c r="B492" s="203"/>
      <c r="C492" s="203"/>
      <c r="D492" s="295"/>
    </row>
    <row r="493" spans="1:4" ht="24.95" customHeight="1">
      <c r="A493" s="296" t="s">
        <v>391</v>
      </c>
      <c r="B493" s="311"/>
      <c r="C493" s="311"/>
      <c r="D493" s="295"/>
    </row>
    <row r="494" spans="1:4" ht="24.95" customHeight="1">
      <c r="A494" s="296" t="s">
        <v>392</v>
      </c>
      <c r="B494" s="201"/>
      <c r="C494" s="201"/>
      <c r="D494" s="295"/>
    </row>
    <row r="495" spans="1:4" ht="24.95" customHeight="1">
      <c r="A495" s="303" t="s">
        <v>393</v>
      </c>
      <c r="B495" s="203"/>
      <c r="C495" s="203"/>
      <c r="D495" s="295"/>
    </row>
    <row r="496" spans="1:4" ht="24.95" customHeight="1">
      <c r="A496" s="296" t="s">
        <v>394</v>
      </c>
      <c r="B496" s="203"/>
      <c r="C496" s="203"/>
      <c r="D496" s="295"/>
    </row>
    <row r="497" spans="1:4" ht="24.95" customHeight="1">
      <c r="A497" s="300" t="s">
        <v>395</v>
      </c>
      <c r="B497" s="301">
        <v>41</v>
      </c>
      <c r="C497" s="301">
        <v>6</v>
      </c>
      <c r="D497" s="295">
        <f t="shared" si="7"/>
        <v>-0.85365853658536583</v>
      </c>
    </row>
    <row r="498" spans="1:4" ht="24.95" customHeight="1">
      <c r="A498" s="296" t="s">
        <v>396</v>
      </c>
      <c r="B498" s="297">
        <f>SUM(B499:B506)</f>
        <v>64</v>
      </c>
      <c r="C498" s="297">
        <f>SUM(C499:C506)</f>
        <v>37</v>
      </c>
      <c r="D498" s="295">
        <f t="shared" si="7"/>
        <v>-0.421875</v>
      </c>
    </row>
    <row r="499" spans="1:4" ht="24.95" customHeight="1">
      <c r="A499" s="298" t="s">
        <v>76</v>
      </c>
      <c r="B499" s="302"/>
      <c r="C499" s="302"/>
      <c r="D499" s="295"/>
    </row>
    <row r="500" spans="1:4" ht="24.95" customHeight="1">
      <c r="A500" s="296" t="s">
        <v>77</v>
      </c>
      <c r="B500" s="201"/>
      <c r="C500" s="201"/>
      <c r="D500" s="295"/>
    </row>
    <row r="501" spans="1:4" ht="24.95" customHeight="1">
      <c r="A501" s="296" t="s">
        <v>78</v>
      </c>
      <c r="B501" s="203"/>
      <c r="C501" s="203"/>
      <c r="D501" s="295"/>
    </row>
    <row r="502" spans="1:4" ht="24.95" customHeight="1">
      <c r="A502" s="296" t="s">
        <v>397</v>
      </c>
      <c r="B502" s="203"/>
      <c r="C502" s="203"/>
      <c r="D502" s="295"/>
    </row>
    <row r="503" spans="1:4" ht="24.95" customHeight="1">
      <c r="A503" s="296" t="s">
        <v>398</v>
      </c>
      <c r="B503" s="203"/>
      <c r="C503" s="203"/>
      <c r="D503" s="295"/>
    </row>
    <row r="504" spans="1:4" ht="24.95" customHeight="1">
      <c r="A504" s="296" t="s">
        <v>399</v>
      </c>
      <c r="B504" s="203"/>
      <c r="C504" s="203"/>
      <c r="D504" s="295"/>
    </row>
    <row r="505" spans="1:4" ht="24.95" customHeight="1">
      <c r="A505" s="296" t="s">
        <v>400</v>
      </c>
      <c r="B505" s="203">
        <v>64</v>
      </c>
      <c r="C505" s="203">
        <v>37</v>
      </c>
      <c r="D505" s="295">
        <f t="shared" si="7"/>
        <v>-0.421875</v>
      </c>
    </row>
    <row r="506" spans="1:4" ht="24.95" customHeight="1">
      <c r="A506" s="300" t="s">
        <v>401</v>
      </c>
      <c r="B506" s="301"/>
      <c r="C506" s="301"/>
      <c r="D506" s="295"/>
    </row>
    <row r="507" spans="1:4" ht="24.95" customHeight="1">
      <c r="A507" s="296" t="s">
        <v>402</v>
      </c>
      <c r="B507" s="201">
        <f>SUM(B508:B514)</f>
        <v>335</v>
      </c>
      <c r="C507" s="201">
        <f>SUM(C508:C514)</f>
        <v>422</v>
      </c>
      <c r="D507" s="295">
        <f t="shared" si="7"/>
        <v>0.25970149253731345</v>
      </c>
    </row>
    <row r="508" spans="1:4" ht="24.95" customHeight="1">
      <c r="A508" s="298" t="s">
        <v>76</v>
      </c>
      <c r="B508" s="299"/>
      <c r="C508" s="299"/>
      <c r="D508" s="295"/>
    </row>
    <row r="509" spans="1:4" ht="24.95" customHeight="1">
      <c r="A509" s="296" t="s">
        <v>77</v>
      </c>
      <c r="B509" s="203"/>
      <c r="C509" s="203"/>
      <c r="D509" s="295"/>
    </row>
    <row r="510" spans="1:4" ht="24.95" customHeight="1">
      <c r="A510" s="296" t="s">
        <v>78</v>
      </c>
      <c r="B510" s="203"/>
      <c r="C510" s="203"/>
      <c r="D510" s="295"/>
    </row>
    <row r="511" spans="1:4" ht="24.95" customHeight="1">
      <c r="A511" s="296" t="s">
        <v>403</v>
      </c>
      <c r="B511" s="203">
        <v>335</v>
      </c>
      <c r="C511" s="203">
        <v>422</v>
      </c>
      <c r="D511" s="295">
        <f t="shared" si="7"/>
        <v>0.25970149253731345</v>
      </c>
    </row>
    <row r="512" spans="1:4" ht="24.95" customHeight="1">
      <c r="A512" s="296" t="s">
        <v>404</v>
      </c>
      <c r="B512" s="203"/>
      <c r="C512" s="203"/>
      <c r="D512" s="295"/>
    </row>
    <row r="513" spans="1:4" ht="24.95" customHeight="1">
      <c r="A513" s="318" t="s">
        <v>1568</v>
      </c>
      <c r="B513" s="319"/>
      <c r="C513" s="319"/>
      <c r="D513" s="295"/>
    </row>
    <row r="514" spans="1:4" ht="24.95" customHeight="1">
      <c r="A514" s="300" t="s">
        <v>405</v>
      </c>
      <c r="B514" s="317"/>
      <c r="C514" s="317"/>
      <c r="D514" s="295"/>
    </row>
    <row r="515" spans="1:4" ht="24.95" customHeight="1">
      <c r="A515" s="296" t="s">
        <v>406</v>
      </c>
      <c r="B515" s="201">
        <f>SUM(B516:B518)</f>
        <v>779</v>
      </c>
      <c r="C515" s="201">
        <f>SUM(C516:C518)</f>
        <v>0</v>
      </c>
      <c r="D515" s="295">
        <f t="shared" si="7"/>
        <v>-1</v>
      </c>
    </row>
    <row r="516" spans="1:4" ht="24.95" customHeight="1">
      <c r="A516" s="298" t="s">
        <v>407</v>
      </c>
      <c r="B516" s="299"/>
      <c r="C516" s="299"/>
      <c r="D516" s="295"/>
    </row>
    <row r="517" spans="1:4" ht="24.95" customHeight="1">
      <c r="A517" s="303" t="s">
        <v>408</v>
      </c>
      <c r="B517" s="203">
        <v>200</v>
      </c>
      <c r="C517" s="203"/>
      <c r="D517" s="295">
        <f t="shared" si="7"/>
        <v>-1</v>
      </c>
    </row>
    <row r="518" spans="1:4" ht="24.95" customHeight="1">
      <c r="A518" s="300" t="s">
        <v>409</v>
      </c>
      <c r="B518" s="301">
        <v>579</v>
      </c>
      <c r="C518" s="301"/>
      <c r="D518" s="295">
        <f t="shared" si="7"/>
        <v>-1</v>
      </c>
    </row>
    <row r="519" spans="1:4" ht="24.95" customHeight="1">
      <c r="A519" s="293" t="s">
        <v>46</v>
      </c>
      <c r="B519" s="199">
        <f>SUM(B520,B534,B542,B544,B552,B556,B566,B574,B581,B589,B598,B603,B606,B609,B612,B615,B618,B622,B627,B635,B638)</f>
        <v>30544</v>
      </c>
      <c r="C519" s="199">
        <f>SUM(C520,C534,C542,C544,C552,C556,C566,C574,C581,C589,C598,C603,C606,C609,C612,C615,C618,C622,C627,C635,C638)</f>
        <v>32172</v>
      </c>
      <c r="D519" s="295">
        <f t="shared" si="7"/>
        <v>5.3300157150340491E-2</v>
      </c>
    </row>
    <row r="520" spans="1:4" ht="24.95" customHeight="1">
      <c r="A520" s="296" t="s">
        <v>410</v>
      </c>
      <c r="B520" s="201">
        <f>SUM(B521:B533)</f>
        <v>2024</v>
      </c>
      <c r="C520" s="201">
        <f>SUM(C521:C533)</f>
        <v>2229</v>
      </c>
      <c r="D520" s="295">
        <f t="shared" si="7"/>
        <v>0.10128458498023715</v>
      </c>
    </row>
    <row r="521" spans="1:4" ht="24.95" customHeight="1">
      <c r="A521" s="298" t="s">
        <v>76</v>
      </c>
      <c r="B521" s="299">
        <v>915</v>
      </c>
      <c r="C521" s="299">
        <v>894</v>
      </c>
      <c r="D521" s="295">
        <f t="shared" si="7"/>
        <v>-2.2950819672131147E-2</v>
      </c>
    </row>
    <row r="522" spans="1:4" ht="24.95" customHeight="1">
      <c r="A522" s="296" t="s">
        <v>77</v>
      </c>
      <c r="B522" s="311"/>
      <c r="C522" s="311"/>
      <c r="D522" s="295"/>
    </row>
    <row r="523" spans="1:4" ht="24.95" customHeight="1">
      <c r="A523" s="296" t="s">
        <v>78</v>
      </c>
      <c r="B523" s="201"/>
      <c r="C523" s="201"/>
      <c r="D523" s="295"/>
    </row>
    <row r="524" spans="1:4" ht="24.95" customHeight="1">
      <c r="A524" s="296" t="s">
        <v>411</v>
      </c>
      <c r="B524" s="203"/>
      <c r="C524" s="203"/>
      <c r="D524" s="295"/>
    </row>
    <row r="525" spans="1:4" ht="24.95" customHeight="1">
      <c r="A525" s="296" t="s">
        <v>412</v>
      </c>
      <c r="B525" s="203"/>
      <c r="C525" s="203"/>
      <c r="D525" s="295"/>
    </row>
    <row r="526" spans="1:4" ht="24.95" customHeight="1">
      <c r="A526" s="296" t="s">
        <v>413</v>
      </c>
      <c r="B526" s="203">
        <v>6</v>
      </c>
      <c r="C526" s="203">
        <v>6</v>
      </c>
      <c r="D526" s="295">
        <f t="shared" ref="D526:D578" si="8">(C526-B526)/B526</f>
        <v>0</v>
      </c>
    </row>
    <row r="527" spans="1:4" ht="24.95" customHeight="1">
      <c r="A527" s="296" t="s">
        <v>414</v>
      </c>
      <c r="B527" s="203"/>
      <c r="C527" s="203"/>
      <c r="D527" s="295"/>
    </row>
    <row r="528" spans="1:4" ht="24.95" customHeight="1">
      <c r="A528" s="296" t="s">
        <v>116</v>
      </c>
      <c r="B528" s="203">
        <v>5</v>
      </c>
      <c r="C528" s="203">
        <v>5</v>
      </c>
      <c r="D528" s="295">
        <f t="shared" si="8"/>
        <v>0</v>
      </c>
    </row>
    <row r="529" spans="1:4" ht="24.95" customHeight="1">
      <c r="A529" s="296" t="s">
        <v>415</v>
      </c>
      <c r="B529" s="203">
        <v>77</v>
      </c>
      <c r="C529" s="203">
        <v>51</v>
      </c>
      <c r="D529" s="295">
        <f t="shared" si="8"/>
        <v>-0.33766233766233766</v>
      </c>
    </row>
    <row r="530" spans="1:4" ht="24.95" customHeight="1">
      <c r="A530" s="296" t="s">
        <v>416</v>
      </c>
      <c r="B530" s="203"/>
      <c r="C530" s="203"/>
      <c r="D530" s="295"/>
    </row>
    <row r="531" spans="1:4" ht="24.95" customHeight="1">
      <c r="A531" s="296" t="s">
        <v>417</v>
      </c>
      <c r="B531" s="203"/>
      <c r="C531" s="203"/>
      <c r="D531" s="295"/>
    </row>
    <row r="532" spans="1:4" ht="24.95" customHeight="1">
      <c r="A532" s="296" t="s">
        <v>418</v>
      </c>
      <c r="B532" s="203"/>
      <c r="C532" s="203"/>
      <c r="D532" s="295"/>
    </row>
    <row r="533" spans="1:4" ht="24.95" customHeight="1">
      <c r="A533" s="300" t="s">
        <v>419</v>
      </c>
      <c r="B533" s="317">
        <v>1021</v>
      </c>
      <c r="C533" s="317">
        <v>1273</v>
      </c>
      <c r="D533" s="295">
        <f t="shared" si="8"/>
        <v>0.24681684622918706</v>
      </c>
    </row>
    <row r="534" spans="1:4" ht="24.95" customHeight="1">
      <c r="A534" s="296" t="s">
        <v>420</v>
      </c>
      <c r="B534" s="201">
        <f>SUM(B535:B541)</f>
        <v>781</v>
      </c>
      <c r="C534" s="201">
        <f>SUM(C535:C541)</f>
        <v>619</v>
      </c>
      <c r="D534" s="295">
        <f t="shared" si="8"/>
        <v>-0.20742637644046094</v>
      </c>
    </row>
    <row r="535" spans="1:4" ht="24.95" customHeight="1">
      <c r="A535" s="298" t="s">
        <v>76</v>
      </c>
      <c r="B535" s="299">
        <v>563</v>
      </c>
      <c r="C535" s="299">
        <v>589</v>
      </c>
      <c r="D535" s="295">
        <f t="shared" si="8"/>
        <v>4.6181172291296625E-2</v>
      </c>
    </row>
    <row r="536" spans="1:4" ht="24.95" customHeight="1">
      <c r="A536" s="296" t="s">
        <v>77</v>
      </c>
      <c r="B536" s="203"/>
      <c r="C536" s="203"/>
      <c r="D536" s="295"/>
    </row>
    <row r="537" spans="1:4" ht="24.95" customHeight="1">
      <c r="A537" s="296" t="s">
        <v>78</v>
      </c>
      <c r="B537" s="203"/>
      <c r="C537" s="203"/>
      <c r="D537" s="295"/>
    </row>
    <row r="538" spans="1:4" ht="24.95" customHeight="1">
      <c r="A538" s="296" t="s">
        <v>421</v>
      </c>
      <c r="B538" s="203"/>
      <c r="C538" s="203"/>
      <c r="D538" s="295"/>
    </row>
    <row r="539" spans="1:4" ht="24.95" customHeight="1">
      <c r="A539" s="296" t="s">
        <v>422</v>
      </c>
      <c r="B539" s="203"/>
      <c r="C539" s="203"/>
      <c r="D539" s="295"/>
    </row>
    <row r="540" spans="1:4" ht="24.95" customHeight="1">
      <c r="A540" s="296" t="s">
        <v>423</v>
      </c>
      <c r="B540" s="203"/>
      <c r="C540" s="203"/>
      <c r="D540" s="295"/>
    </row>
    <row r="541" spans="1:4" ht="24.95" customHeight="1">
      <c r="A541" s="296" t="s">
        <v>424</v>
      </c>
      <c r="B541" s="203">
        <v>218</v>
      </c>
      <c r="C541" s="203">
        <v>30</v>
      </c>
      <c r="D541" s="295">
        <f t="shared" si="8"/>
        <v>-0.86238532110091748</v>
      </c>
    </row>
    <row r="542" spans="1:4" ht="39" customHeight="1">
      <c r="A542" s="296" t="s">
        <v>425</v>
      </c>
      <c r="B542" s="201">
        <f>SUM(B543:B543)</f>
        <v>0</v>
      </c>
      <c r="C542" s="201">
        <f>SUM(C543:C543)</f>
        <v>0</v>
      </c>
      <c r="D542" s="295"/>
    </row>
    <row r="543" spans="1:4" ht="24.95" customHeight="1">
      <c r="A543" s="300" t="s">
        <v>426</v>
      </c>
      <c r="B543" s="301"/>
      <c r="C543" s="301"/>
      <c r="D543" s="295"/>
    </row>
    <row r="544" spans="1:4" ht="45.95" customHeight="1">
      <c r="A544" s="296" t="s">
        <v>427</v>
      </c>
      <c r="B544" s="297">
        <f>SUM(B545:B551)</f>
        <v>17594</v>
      </c>
      <c r="C544" s="297">
        <f>SUM(C545:C551)</f>
        <v>17353</v>
      </c>
      <c r="D544" s="295">
        <f t="shared" si="8"/>
        <v>-1.369785154029783E-2</v>
      </c>
    </row>
    <row r="545" spans="1:4" ht="24.95" customHeight="1">
      <c r="A545" s="298" t="s">
        <v>428</v>
      </c>
      <c r="B545" s="314">
        <v>2910</v>
      </c>
      <c r="C545" s="314">
        <v>3080</v>
      </c>
      <c r="D545" s="295">
        <f t="shared" si="8"/>
        <v>5.8419243986254296E-2</v>
      </c>
    </row>
    <row r="546" spans="1:4" ht="24.95" customHeight="1">
      <c r="A546" s="296" t="s">
        <v>429</v>
      </c>
      <c r="B546" s="203">
        <v>5106</v>
      </c>
      <c r="C546" s="203">
        <v>5377</v>
      </c>
      <c r="D546" s="295">
        <f t="shared" si="8"/>
        <v>5.3074813944379164E-2</v>
      </c>
    </row>
    <row r="547" spans="1:4" ht="24.95" customHeight="1">
      <c r="A547" s="296" t="s">
        <v>430</v>
      </c>
      <c r="B547" s="203"/>
      <c r="C547" s="203"/>
      <c r="D547" s="295"/>
    </row>
    <row r="548" spans="1:4" ht="24.95" customHeight="1">
      <c r="A548" s="296" t="s">
        <v>431</v>
      </c>
      <c r="B548" s="297">
        <v>9566</v>
      </c>
      <c r="C548" s="297">
        <v>8878</v>
      </c>
      <c r="D548" s="295">
        <f t="shared" si="8"/>
        <v>-7.1921388250052273E-2</v>
      </c>
    </row>
    <row r="549" spans="1:4" ht="24.95" customHeight="1">
      <c r="A549" s="296" t="s">
        <v>432</v>
      </c>
      <c r="B549" s="201"/>
      <c r="C549" s="201"/>
      <c r="D549" s="295"/>
    </row>
    <row r="550" spans="1:4" ht="24.95" customHeight="1">
      <c r="A550" s="296" t="s">
        <v>433</v>
      </c>
      <c r="B550" s="203"/>
      <c r="C550" s="203"/>
      <c r="D550" s="295"/>
    </row>
    <row r="551" spans="1:4" ht="24.95" customHeight="1">
      <c r="A551" s="300" t="s">
        <v>434</v>
      </c>
      <c r="B551" s="301">
        <v>12</v>
      </c>
      <c r="C551" s="301">
        <v>18</v>
      </c>
      <c r="D551" s="295">
        <f t="shared" si="8"/>
        <v>0.5</v>
      </c>
    </row>
    <row r="552" spans="1:4" ht="24.95" customHeight="1">
      <c r="A552" s="296" t="s">
        <v>435</v>
      </c>
      <c r="B552" s="201">
        <f>SUM(B553:B555)</f>
        <v>33</v>
      </c>
      <c r="C552" s="201">
        <f>SUM(C553:C555)</f>
        <v>26</v>
      </c>
      <c r="D552" s="295">
        <f t="shared" si="8"/>
        <v>-0.21212121212121213</v>
      </c>
    </row>
    <row r="553" spans="1:4" ht="24.95" customHeight="1">
      <c r="A553" s="298" t="s">
        <v>436</v>
      </c>
      <c r="B553" s="299">
        <v>33</v>
      </c>
      <c r="C553" s="299">
        <v>26</v>
      </c>
      <c r="D553" s="295">
        <f t="shared" si="8"/>
        <v>-0.21212121212121213</v>
      </c>
    </row>
    <row r="554" spans="1:4" ht="24.95" customHeight="1">
      <c r="A554" s="296" t="s">
        <v>437</v>
      </c>
      <c r="B554" s="203"/>
      <c r="C554" s="203"/>
      <c r="D554" s="295"/>
    </row>
    <row r="555" spans="1:4" ht="24.95" customHeight="1">
      <c r="A555" s="300" t="s">
        <v>438</v>
      </c>
      <c r="B555" s="301"/>
      <c r="C555" s="301"/>
      <c r="D555" s="295"/>
    </row>
    <row r="556" spans="1:4" ht="24.95" customHeight="1">
      <c r="A556" s="296" t="s">
        <v>439</v>
      </c>
      <c r="B556" s="201">
        <f>SUM(B557:B565)</f>
        <v>0</v>
      </c>
      <c r="C556" s="201">
        <f>SUM(C557:C565)</f>
        <v>0</v>
      </c>
      <c r="D556" s="295"/>
    </row>
    <row r="557" spans="1:4" ht="24.95" customHeight="1">
      <c r="A557" s="298" t="s">
        <v>440</v>
      </c>
      <c r="B557" s="299"/>
      <c r="C557" s="299"/>
      <c r="D557" s="295"/>
    </row>
    <row r="558" spans="1:4" ht="24.95" customHeight="1">
      <c r="A558" s="296" t="s">
        <v>441</v>
      </c>
      <c r="B558" s="203"/>
      <c r="C558" s="203"/>
      <c r="D558" s="295"/>
    </row>
    <row r="559" spans="1:4" ht="39" customHeight="1">
      <c r="A559" s="296" t="s">
        <v>442</v>
      </c>
      <c r="B559" s="203"/>
      <c r="C559" s="203"/>
      <c r="D559" s="295"/>
    </row>
    <row r="560" spans="1:4" ht="24.95" customHeight="1">
      <c r="A560" s="296" t="s">
        <v>443</v>
      </c>
      <c r="B560" s="203"/>
      <c r="C560" s="203"/>
      <c r="D560" s="295"/>
    </row>
    <row r="561" spans="1:4" ht="41.1" customHeight="1">
      <c r="A561" s="296" t="s">
        <v>444</v>
      </c>
      <c r="B561" s="203"/>
      <c r="C561" s="203"/>
      <c r="D561" s="295"/>
    </row>
    <row r="562" spans="1:4" ht="24.95" customHeight="1">
      <c r="A562" s="296" t="s">
        <v>445</v>
      </c>
      <c r="B562" s="311"/>
      <c r="C562" s="311"/>
      <c r="D562" s="295"/>
    </row>
    <row r="563" spans="1:4" ht="24.95" customHeight="1">
      <c r="A563" s="296" t="s">
        <v>446</v>
      </c>
      <c r="B563" s="201"/>
      <c r="C563" s="201"/>
      <c r="D563" s="295"/>
    </row>
    <row r="564" spans="1:4" ht="24.95" customHeight="1">
      <c r="A564" s="296" t="s">
        <v>447</v>
      </c>
      <c r="B564" s="203"/>
      <c r="C564" s="203"/>
      <c r="D564" s="295"/>
    </row>
    <row r="565" spans="1:4" ht="24.95" customHeight="1">
      <c r="A565" s="300" t="s">
        <v>448</v>
      </c>
      <c r="B565" s="301"/>
      <c r="C565" s="301"/>
      <c r="D565" s="295"/>
    </row>
    <row r="566" spans="1:4" ht="24.95" customHeight="1">
      <c r="A566" s="296" t="s">
        <v>449</v>
      </c>
      <c r="B566" s="201">
        <f>SUM(B567:B573)</f>
        <v>827</v>
      </c>
      <c r="C566" s="201">
        <f>SUM(C567:C573)</f>
        <v>865</v>
      </c>
      <c r="D566" s="295">
        <f t="shared" si="8"/>
        <v>4.5949214026602174E-2</v>
      </c>
    </row>
    <row r="567" spans="1:4" ht="24.95" customHeight="1">
      <c r="A567" s="298" t="s">
        <v>450</v>
      </c>
      <c r="B567" s="299">
        <v>54</v>
      </c>
      <c r="C567" s="299">
        <v>25</v>
      </c>
      <c r="D567" s="295">
        <f t="shared" si="8"/>
        <v>-0.53703703703703709</v>
      </c>
    </row>
    <row r="568" spans="1:4" ht="24.95" customHeight="1">
      <c r="A568" s="296" t="s">
        <v>451</v>
      </c>
      <c r="B568" s="203">
        <v>56</v>
      </c>
      <c r="C568" s="203">
        <v>82</v>
      </c>
      <c r="D568" s="295">
        <f t="shared" si="8"/>
        <v>0.4642857142857143</v>
      </c>
    </row>
    <row r="569" spans="1:4" ht="24.95" customHeight="1">
      <c r="A569" s="296" t="s">
        <v>452</v>
      </c>
      <c r="B569" s="203">
        <v>397</v>
      </c>
      <c r="C569" s="203">
        <v>344</v>
      </c>
      <c r="D569" s="295">
        <f t="shared" si="8"/>
        <v>-0.13350125944584382</v>
      </c>
    </row>
    <row r="570" spans="1:4" ht="24.95" customHeight="1">
      <c r="A570" s="296" t="s">
        <v>453</v>
      </c>
      <c r="B570" s="203"/>
      <c r="C570" s="203"/>
      <c r="D570" s="295"/>
    </row>
    <row r="571" spans="1:4" ht="24.95" customHeight="1">
      <c r="A571" s="296" t="s">
        <v>454</v>
      </c>
      <c r="B571" s="203">
        <v>84</v>
      </c>
      <c r="C571" s="203">
        <v>90</v>
      </c>
      <c r="D571" s="295">
        <f t="shared" si="8"/>
        <v>7.1428571428571425E-2</v>
      </c>
    </row>
    <row r="572" spans="1:4" ht="24.95" customHeight="1">
      <c r="A572" s="296" t="s">
        <v>455</v>
      </c>
      <c r="B572" s="203"/>
      <c r="C572" s="203"/>
      <c r="D572" s="295"/>
    </row>
    <row r="573" spans="1:4" ht="24.95" customHeight="1">
      <c r="A573" s="300" t="s">
        <v>456</v>
      </c>
      <c r="B573" s="320">
        <v>236</v>
      </c>
      <c r="C573" s="320">
        <v>324</v>
      </c>
      <c r="D573" s="295">
        <f t="shared" si="8"/>
        <v>0.3728813559322034</v>
      </c>
    </row>
    <row r="574" spans="1:4" ht="24.95" customHeight="1">
      <c r="A574" s="321" t="s">
        <v>457</v>
      </c>
      <c r="B574" s="322">
        <f>SUM(B575:B580)</f>
        <v>110</v>
      </c>
      <c r="C574" s="322">
        <f>SUM(C575:C580)</f>
        <v>74</v>
      </c>
      <c r="D574" s="295">
        <f t="shared" si="8"/>
        <v>-0.32727272727272727</v>
      </c>
    </row>
    <row r="575" spans="1:4" ht="24.95" customHeight="1">
      <c r="A575" s="323" t="s">
        <v>458</v>
      </c>
      <c r="B575" s="310">
        <v>53</v>
      </c>
      <c r="C575" s="310">
        <v>60</v>
      </c>
      <c r="D575" s="295">
        <f t="shared" si="8"/>
        <v>0.13207547169811321</v>
      </c>
    </row>
    <row r="576" spans="1:4" ht="24.95" customHeight="1">
      <c r="A576" s="321" t="s">
        <v>459</v>
      </c>
      <c r="B576" s="201">
        <v>45</v>
      </c>
      <c r="C576" s="201">
        <v>10</v>
      </c>
      <c r="D576" s="295">
        <f t="shared" si="8"/>
        <v>-0.77777777777777779</v>
      </c>
    </row>
    <row r="577" spans="1:4" ht="24.95" customHeight="1">
      <c r="A577" s="321" t="s">
        <v>460</v>
      </c>
      <c r="B577" s="203"/>
      <c r="C577" s="203"/>
      <c r="D577" s="295"/>
    </row>
    <row r="578" spans="1:4" ht="24.95" customHeight="1">
      <c r="A578" s="321" t="s">
        <v>461</v>
      </c>
      <c r="B578" s="203">
        <v>12</v>
      </c>
      <c r="C578" s="203">
        <v>4</v>
      </c>
      <c r="D578" s="295">
        <f t="shared" si="8"/>
        <v>-0.66666666666666663</v>
      </c>
    </row>
    <row r="579" spans="1:4" ht="24.95" customHeight="1">
      <c r="A579" s="321" t="s">
        <v>462</v>
      </c>
      <c r="B579" s="203"/>
      <c r="C579" s="203"/>
      <c r="D579" s="295"/>
    </row>
    <row r="580" spans="1:4" ht="24.95" customHeight="1">
      <c r="A580" s="324" t="s">
        <v>463</v>
      </c>
      <c r="B580" s="301"/>
      <c r="C580" s="301"/>
      <c r="D580" s="295"/>
    </row>
    <row r="581" spans="1:4" ht="24.95" customHeight="1">
      <c r="A581" s="321" t="s">
        <v>464</v>
      </c>
      <c r="B581" s="201">
        <f>SUM(B582:B588)</f>
        <v>333</v>
      </c>
      <c r="C581" s="201">
        <f>SUM(C582:C588)</f>
        <v>297</v>
      </c>
      <c r="D581" s="295">
        <f t="shared" ref="D581:D642" si="9">(C581-B581)/B581</f>
        <v>-0.10810810810810811</v>
      </c>
    </row>
    <row r="582" spans="1:4" ht="24.95" customHeight="1">
      <c r="A582" s="323" t="s">
        <v>465</v>
      </c>
      <c r="B582" s="299">
        <v>88</v>
      </c>
      <c r="C582" s="299">
        <v>110</v>
      </c>
      <c r="D582" s="295">
        <f t="shared" si="9"/>
        <v>0.25</v>
      </c>
    </row>
    <row r="583" spans="1:4" ht="24.95" customHeight="1">
      <c r="A583" s="321" t="s">
        <v>466</v>
      </c>
      <c r="B583" s="203">
        <v>245</v>
      </c>
      <c r="C583" s="203">
        <v>187</v>
      </c>
      <c r="D583" s="295">
        <f t="shared" si="9"/>
        <v>-0.23673469387755103</v>
      </c>
    </row>
    <row r="584" spans="1:4" ht="24.95" customHeight="1">
      <c r="A584" s="321" t="s">
        <v>467</v>
      </c>
      <c r="B584" s="311"/>
      <c r="C584" s="311"/>
      <c r="D584" s="295"/>
    </row>
    <row r="585" spans="1:4" ht="24.95" customHeight="1">
      <c r="A585" s="321" t="s">
        <v>468</v>
      </c>
      <c r="B585" s="201"/>
      <c r="C585" s="201"/>
      <c r="D585" s="295"/>
    </row>
    <row r="586" spans="1:4" ht="24.95" customHeight="1">
      <c r="A586" s="321" t="s">
        <v>469</v>
      </c>
      <c r="B586" s="203"/>
      <c r="C586" s="203"/>
      <c r="D586" s="295"/>
    </row>
    <row r="587" spans="1:4" ht="24.95" customHeight="1">
      <c r="A587" s="325" t="s">
        <v>470</v>
      </c>
      <c r="B587" s="319"/>
      <c r="C587" s="319"/>
      <c r="D587" s="295"/>
    </row>
    <row r="588" spans="1:4" ht="39.950000000000003" customHeight="1">
      <c r="A588" s="324" t="s">
        <v>471</v>
      </c>
      <c r="B588" s="301"/>
      <c r="C588" s="301"/>
      <c r="D588" s="295"/>
    </row>
    <row r="589" spans="1:4" s="240" customFormat="1" ht="24.95" customHeight="1">
      <c r="A589" s="321" t="s">
        <v>472</v>
      </c>
      <c r="B589" s="297">
        <f>SUM(B590:B597)</f>
        <v>740</v>
      </c>
      <c r="C589" s="297">
        <f>SUM(C590:C597)</f>
        <v>819</v>
      </c>
      <c r="D589" s="295">
        <f t="shared" si="9"/>
        <v>0.10675675675675676</v>
      </c>
    </row>
    <row r="590" spans="1:4" ht="24.95" customHeight="1">
      <c r="A590" s="323" t="s">
        <v>76</v>
      </c>
      <c r="B590" s="314">
        <v>201</v>
      </c>
      <c r="C590" s="314">
        <v>230</v>
      </c>
      <c r="D590" s="295">
        <f t="shared" si="9"/>
        <v>0.14427860696517414</v>
      </c>
    </row>
    <row r="591" spans="1:4" ht="24.95" customHeight="1">
      <c r="A591" s="321" t="s">
        <v>77</v>
      </c>
      <c r="B591" s="203"/>
      <c r="C591" s="203"/>
      <c r="D591" s="295"/>
    </row>
    <row r="592" spans="1:4" ht="24.95" customHeight="1">
      <c r="A592" s="321" t="s">
        <v>78</v>
      </c>
      <c r="B592" s="203"/>
      <c r="C592" s="203"/>
      <c r="D592" s="295"/>
    </row>
    <row r="593" spans="1:4" ht="24.95" customHeight="1">
      <c r="A593" s="296" t="s">
        <v>473</v>
      </c>
      <c r="B593" s="203"/>
      <c r="C593" s="203"/>
      <c r="D593" s="295"/>
    </row>
    <row r="594" spans="1:4" s="240" customFormat="1" ht="24.95" customHeight="1">
      <c r="A594" s="296" t="s">
        <v>474</v>
      </c>
      <c r="B594" s="203"/>
      <c r="C594" s="203"/>
      <c r="D594" s="295"/>
    </row>
    <row r="595" spans="1:4" ht="24.95" customHeight="1">
      <c r="A595" s="296" t="s">
        <v>475</v>
      </c>
      <c r="B595" s="203"/>
      <c r="C595" s="203"/>
      <c r="D595" s="295"/>
    </row>
    <row r="596" spans="1:4" ht="24.95" customHeight="1">
      <c r="A596" s="296" t="s">
        <v>476</v>
      </c>
      <c r="B596" s="203">
        <v>316</v>
      </c>
      <c r="C596" s="203">
        <v>366</v>
      </c>
      <c r="D596" s="295">
        <f t="shared" si="9"/>
        <v>0.15822784810126583</v>
      </c>
    </row>
    <row r="597" spans="1:4" ht="24.95" customHeight="1">
      <c r="A597" s="300" t="s">
        <v>477</v>
      </c>
      <c r="B597" s="301">
        <v>223</v>
      </c>
      <c r="C597" s="301">
        <v>223</v>
      </c>
      <c r="D597" s="295">
        <f t="shared" si="9"/>
        <v>0</v>
      </c>
    </row>
    <row r="598" spans="1:4" ht="24.95" customHeight="1">
      <c r="A598" s="296" t="s">
        <v>478</v>
      </c>
      <c r="B598" s="201">
        <f>SUM(B599:B602)</f>
        <v>54</v>
      </c>
      <c r="C598" s="201">
        <f>SUM(C599:C602)</f>
        <v>74</v>
      </c>
      <c r="D598" s="295">
        <f t="shared" si="9"/>
        <v>0.37037037037037035</v>
      </c>
    </row>
    <row r="599" spans="1:4" ht="24.95" customHeight="1">
      <c r="A599" s="298" t="s">
        <v>76</v>
      </c>
      <c r="B599" s="310">
        <v>54</v>
      </c>
      <c r="C599" s="310">
        <v>74</v>
      </c>
      <c r="D599" s="295">
        <f t="shared" si="9"/>
        <v>0.37037037037037035</v>
      </c>
    </row>
    <row r="600" spans="1:4" ht="24.95" customHeight="1">
      <c r="A600" s="296" t="s">
        <v>77</v>
      </c>
      <c r="B600" s="201"/>
      <c r="C600" s="201"/>
      <c r="D600" s="295"/>
    </row>
    <row r="601" spans="1:4" ht="24.95" customHeight="1">
      <c r="A601" s="296" t="s">
        <v>78</v>
      </c>
      <c r="B601" s="203"/>
      <c r="C601" s="203"/>
      <c r="D601" s="295"/>
    </row>
    <row r="602" spans="1:4" ht="24.95" customHeight="1">
      <c r="A602" s="300" t="s">
        <v>479</v>
      </c>
      <c r="B602" s="301"/>
      <c r="C602" s="301"/>
      <c r="D602" s="295"/>
    </row>
    <row r="603" spans="1:4" ht="24.95" customHeight="1">
      <c r="A603" s="296" t="s">
        <v>480</v>
      </c>
      <c r="B603" s="201">
        <f>SUM(B604:B605)</f>
        <v>3250</v>
      </c>
      <c r="C603" s="201">
        <f>SUM(C604:C605)</f>
        <v>6270</v>
      </c>
      <c r="D603" s="295">
        <f t="shared" si="9"/>
        <v>0.92923076923076919</v>
      </c>
    </row>
    <row r="604" spans="1:4" ht="24.95" customHeight="1">
      <c r="A604" s="298" t="s">
        <v>481</v>
      </c>
      <c r="B604" s="299">
        <v>395</v>
      </c>
      <c r="C604" s="299">
        <v>395</v>
      </c>
      <c r="D604" s="295">
        <f t="shared" si="9"/>
        <v>0</v>
      </c>
    </row>
    <row r="605" spans="1:4" ht="24.95" customHeight="1">
      <c r="A605" s="300" t="s">
        <v>482</v>
      </c>
      <c r="B605" s="301">
        <v>2855</v>
      </c>
      <c r="C605" s="301">
        <v>5875</v>
      </c>
      <c r="D605" s="295">
        <f t="shared" si="9"/>
        <v>1.0577933450087567</v>
      </c>
    </row>
    <row r="606" spans="1:4" ht="24.95" customHeight="1">
      <c r="A606" s="296" t="s">
        <v>483</v>
      </c>
      <c r="B606" s="201">
        <f>SUM(B607:B608)</f>
        <v>1617</v>
      </c>
      <c r="C606" s="201">
        <f>SUM(C607:C608)</f>
        <v>10</v>
      </c>
      <c r="D606" s="295">
        <f t="shared" si="9"/>
        <v>-0.99381570810142239</v>
      </c>
    </row>
    <row r="607" spans="1:4" ht="24.95" customHeight="1">
      <c r="A607" s="298" t="s">
        <v>484</v>
      </c>
      <c r="B607" s="310">
        <v>1607</v>
      </c>
      <c r="C607" s="310"/>
      <c r="D607" s="295">
        <f t="shared" si="9"/>
        <v>-1</v>
      </c>
    </row>
    <row r="608" spans="1:4" ht="24.95" customHeight="1">
      <c r="A608" s="300" t="s">
        <v>485</v>
      </c>
      <c r="B608" s="316">
        <v>10</v>
      </c>
      <c r="C608" s="316">
        <v>10</v>
      </c>
      <c r="D608" s="295">
        <f t="shared" si="9"/>
        <v>0</v>
      </c>
    </row>
    <row r="609" spans="1:4" ht="24.95" customHeight="1">
      <c r="A609" s="296" t="s">
        <v>486</v>
      </c>
      <c r="B609" s="201">
        <f>SUM(B610:B611)</f>
        <v>681</v>
      </c>
      <c r="C609" s="201">
        <f>SUM(C610:C611)</f>
        <v>0</v>
      </c>
      <c r="D609" s="295">
        <f t="shared" si="9"/>
        <v>-1</v>
      </c>
    </row>
    <row r="610" spans="1:4" ht="24.95" customHeight="1">
      <c r="A610" s="298" t="s">
        <v>487</v>
      </c>
      <c r="B610" s="299"/>
      <c r="C610" s="299"/>
      <c r="D610" s="295"/>
    </row>
    <row r="611" spans="1:4" ht="24.95" customHeight="1">
      <c r="A611" s="296" t="s">
        <v>488</v>
      </c>
      <c r="B611" s="203">
        <v>681</v>
      </c>
      <c r="C611" s="203"/>
      <c r="D611" s="295">
        <f t="shared" si="9"/>
        <v>-1</v>
      </c>
    </row>
    <row r="612" spans="1:4" ht="24.95" customHeight="1">
      <c r="A612" s="296" t="s">
        <v>489</v>
      </c>
      <c r="B612" s="201">
        <f>SUM(B613:B614)</f>
        <v>0</v>
      </c>
      <c r="C612" s="201">
        <f>SUM(C613:C614)</f>
        <v>0</v>
      </c>
      <c r="D612" s="295"/>
    </row>
    <row r="613" spans="1:4" ht="24.95" customHeight="1">
      <c r="A613" s="296" t="s">
        <v>490</v>
      </c>
      <c r="B613" s="311"/>
      <c r="C613" s="311"/>
      <c r="D613" s="295"/>
    </row>
    <row r="614" spans="1:4" ht="24.95" customHeight="1">
      <c r="A614" s="300" t="s">
        <v>491</v>
      </c>
      <c r="B614" s="316"/>
      <c r="C614" s="316"/>
      <c r="D614" s="295"/>
    </row>
    <row r="615" spans="1:4" ht="24.95" customHeight="1">
      <c r="A615" s="296" t="s">
        <v>492</v>
      </c>
      <c r="B615" s="201">
        <f>SUM(B616:B617)</f>
        <v>18</v>
      </c>
      <c r="C615" s="201">
        <f>SUM(C616:C617)</f>
        <v>31</v>
      </c>
      <c r="D615" s="295">
        <f t="shared" si="9"/>
        <v>0.72222222222222221</v>
      </c>
    </row>
    <row r="616" spans="1:4" ht="24.95" customHeight="1">
      <c r="A616" s="298" t="s">
        <v>493</v>
      </c>
      <c r="B616" s="299"/>
      <c r="C616" s="299"/>
      <c r="D616" s="295"/>
    </row>
    <row r="617" spans="1:4" ht="24.95" customHeight="1">
      <c r="A617" s="300" t="s">
        <v>494</v>
      </c>
      <c r="B617" s="301">
        <v>18</v>
      </c>
      <c r="C617" s="301">
        <v>31</v>
      </c>
      <c r="D617" s="295">
        <f t="shared" si="9"/>
        <v>0.72222222222222221</v>
      </c>
    </row>
    <row r="618" spans="1:4" ht="24.95" customHeight="1">
      <c r="A618" s="296" t="s">
        <v>495</v>
      </c>
      <c r="B618" s="201">
        <f>SUM(B619:B621)</f>
        <v>2358</v>
      </c>
      <c r="C618" s="201">
        <f>SUM(C619:C621)</f>
        <v>3220</v>
      </c>
      <c r="D618" s="295">
        <f t="shared" si="9"/>
        <v>0.3655640373197625</v>
      </c>
    </row>
    <row r="619" spans="1:4" ht="24.95" customHeight="1">
      <c r="A619" s="298" t="s">
        <v>496</v>
      </c>
      <c r="B619" s="299"/>
      <c r="C619" s="299"/>
      <c r="D619" s="295"/>
    </row>
    <row r="620" spans="1:4" ht="24.95" customHeight="1">
      <c r="A620" s="296" t="s">
        <v>497</v>
      </c>
      <c r="B620" s="311">
        <v>2358</v>
      </c>
      <c r="C620" s="311">
        <v>3220</v>
      </c>
      <c r="D620" s="295">
        <f t="shared" si="9"/>
        <v>0.3655640373197625</v>
      </c>
    </row>
    <row r="621" spans="1:4" ht="24.95" customHeight="1">
      <c r="A621" s="300" t="s">
        <v>498</v>
      </c>
      <c r="B621" s="316"/>
      <c r="C621" s="316"/>
      <c r="D621" s="295"/>
    </row>
    <row r="622" spans="1:4" ht="24.95" customHeight="1">
      <c r="A622" s="296" t="s">
        <v>499</v>
      </c>
      <c r="B622" s="201">
        <f>SUM(B623:B626)</f>
        <v>0</v>
      </c>
      <c r="C622" s="201">
        <f>SUM(C623:C626)</f>
        <v>0</v>
      </c>
      <c r="D622" s="295"/>
    </row>
    <row r="623" spans="1:4" ht="24.95" customHeight="1">
      <c r="A623" s="298" t="s">
        <v>500</v>
      </c>
      <c r="B623" s="299"/>
      <c r="C623" s="299"/>
      <c r="D623" s="295"/>
    </row>
    <row r="624" spans="1:4" ht="24.95" customHeight="1">
      <c r="A624" s="296" t="s">
        <v>501</v>
      </c>
      <c r="B624" s="203"/>
      <c r="C624" s="203"/>
      <c r="D624" s="295"/>
    </row>
    <row r="625" spans="1:4" ht="24.95" customHeight="1">
      <c r="A625" s="296" t="s">
        <v>502</v>
      </c>
      <c r="B625" s="203"/>
      <c r="C625" s="203"/>
      <c r="D625" s="295"/>
    </row>
    <row r="626" spans="1:4" ht="24.95" customHeight="1">
      <c r="A626" s="300" t="s">
        <v>503</v>
      </c>
      <c r="B626" s="301"/>
      <c r="C626" s="301"/>
      <c r="D626" s="295"/>
    </row>
    <row r="627" spans="1:4" ht="24.95" customHeight="1">
      <c r="A627" s="326" t="s">
        <v>504</v>
      </c>
      <c r="B627" s="201">
        <f>SUM(B628:B634)</f>
        <v>0</v>
      </c>
      <c r="C627" s="201">
        <f>SUM(C628:C634)</f>
        <v>165</v>
      </c>
      <c r="D627" s="295"/>
    </row>
    <row r="628" spans="1:4" ht="24.95" customHeight="1">
      <c r="A628" s="298" t="s">
        <v>76</v>
      </c>
      <c r="B628" s="299"/>
      <c r="C628" s="299">
        <v>127</v>
      </c>
      <c r="D628" s="295"/>
    </row>
    <row r="629" spans="1:4" ht="24.95" customHeight="1">
      <c r="A629" s="296" t="s">
        <v>77</v>
      </c>
      <c r="B629" s="311"/>
      <c r="C629" s="311"/>
      <c r="D629" s="295"/>
    </row>
    <row r="630" spans="1:4" ht="36.950000000000003" customHeight="1">
      <c r="A630" s="296" t="s">
        <v>78</v>
      </c>
      <c r="B630" s="201"/>
      <c r="C630" s="201"/>
      <c r="D630" s="295"/>
    </row>
    <row r="631" spans="1:4" ht="39.950000000000003" customHeight="1">
      <c r="A631" s="296" t="s">
        <v>505</v>
      </c>
      <c r="B631" s="203"/>
      <c r="C631" s="203"/>
      <c r="D631" s="295"/>
    </row>
    <row r="632" spans="1:4" ht="42" customHeight="1">
      <c r="A632" s="296" t="s">
        <v>506</v>
      </c>
      <c r="B632" s="203"/>
      <c r="C632" s="203"/>
      <c r="D632" s="295"/>
    </row>
    <row r="633" spans="1:4" ht="24.95" customHeight="1">
      <c r="A633" s="296" t="s">
        <v>85</v>
      </c>
      <c r="B633" s="203"/>
      <c r="C633" s="203"/>
      <c r="D633" s="295"/>
    </row>
    <row r="634" spans="1:4" ht="24.95" customHeight="1">
      <c r="A634" s="300" t="s">
        <v>507</v>
      </c>
      <c r="B634" s="317"/>
      <c r="C634" s="317">
        <v>38</v>
      </c>
      <c r="D634" s="295"/>
    </row>
    <row r="635" spans="1:4" ht="24.95" customHeight="1">
      <c r="A635" s="318" t="s">
        <v>1569</v>
      </c>
      <c r="B635" s="327">
        <f t="shared" ref="B635:C635" si="10">SUM(B636:B637)</f>
        <v>0</v>
      </c>
      <c r="C635" s="327">
        <f t="shared" si="10"/>
        <v>0</v>
      </c>
      <c r="D635" s="295"/>
    </row>
    <row r="636" spans="1:4" ht="24.95" customHeight="1">
      <c r="A636" s="318" t="s">
        <v>508</v>
      </c>
      <c r="B636" s="327"/>
      <c r="C636" s="327"/>
      <c r="D636" s="295"/>
    </row>
    <row r="637" spans="1:4" ht="24.95" customHeight="1">
      <c r="A637" s="318" t="s">
        <v>509</v>
      </c>
      <c r="B637" s="327"/>
      <c r="C637" s="327"/>
      <c r="D637" s="295"/>
    </row>
    <row r="638" spans="1:4" ht="24.95" customHeight="1">
      <c r="A638" s="296" t="s">
        <v>510</v>
      </c>
      <c r="B638" s="201">
        <f t="shared" ref="B638:C638" si="11">SUM(B639)</f>
        <v>124</v>
      </c>
      <c r="C638" s="201">
        <f t="shared" si="11"/>
        <v>120</v>
      </c>
      <c r="D638" s="295">
        <f t="shared" si="9"/>
        <v>-3.2258064516129031E-2</v>
      </c>
    </row>
    <row r="639" spans="1:4" ht="24.95" customHeight="1">
      <c r="A639" s="296" t="s">
        <v>511</v>
      </c>
      <c r="B639" s="201">
        <v>124</v>
      </c>
      <c r="C639" s="201">
        <v>120</v>
      </c>
      <c r="D639" s="295">
        <f t="shared" si="9"/>
        <v>-3.2258064516129031E-2</v>
      </c>
    </row>
    <row r="640" spans="1:4" ht="24.95" customHeight="1">
      <c r="A640" s="293" t="s">
        <v>47</v>
      </c>
      <c r="B640" s="199">
        <f>SUM(B641,B646,B660,B664,B676,B679,B683,B688,B692,B696,B699,B708,B710)</f>
        <v>27601</v>
      </c>
      <c r="C640" s="199">
        <f>SUM(C641,C646,C660,C664,C676,C679,C683,C688,C692,C696,C699,C708,C710)</f>
        <v>27051</v>
      </c>
      <c r="D640" s="295">
        <f t="shared" si="9"/>
        <v>-1.9926814245860656E-2</v>
      </c>
    </row>
    <row r="641" spans="1:4" ht="24.95" customHeight="1">
      <c r="A641" s="296" t="s">
        <v>512</v>
      </c>
      <c r="B641" s="201">
        <f>SUM(B642:B645)</f>
        <v>645</v>
      </c>
      <c r="C641" s="201">
        <f>SUM(C642:C645)</f>
        <v>647</v>
      </c>
      <c r="D641" s="295">
        <f t="shared" si="9"/>
        <v>3.1007751937984496E-3</v>
      </c>
    </row>
    <row r="642" spans="1:4" ht="24.95" customHeight="1">
      <c r="A642" s="298" t="s">
        <v>76</v>
      </c>
      <c r="B642" s="299">
        <v>169</v>
      </c>
      <c r="C642" s="299">
        <v>164</v>
      </c>
      <c r="D642" s="295">
        <f t="shared" si="9"/>
        <v>-2.9585798816568046E-2</v>
      </c>
    </row>
    <row r="643" spans="1:4" ht="24.95" customHeight="1">
      <c r="A643" s="296" t="s">
        <v>77</v>
      </c>
      <c r="B643" s="311"/>
      <c r="C643" s="311"/>
      <c r="D643" s="295"/>
    </row>
    <row r="644" spans="1:4" ht="24.95" customHeight="1">
      <c r="A644" s="296" t="s">
        <v>78</v>
      </c>
      <c r="B644" s="201"/>
      <c r="C644" s="201"/>
      <c r="D644" s="295"/>
    </row>
    <row r="645" spans="1:4" ht="24.95" customHeight="1">
      <c r="A645" s="300" t="s">
        <v>513</v>
      </c>
      <c r="B645" s="301">
        <v>476</v>
      </c>
      <c r="C645" s="301">
        <v>483</v>
      </c>
      <c r="D645" s="295">
        <f t="shared" ref="D645:D693" si="12">(C645-B645)/B645</f>
        <v>1.4705882352941176E-2</v>
      </c>
    </row>
    <row r="646" spans="1:4" ht="24.95" customHeight="1">
      <c r="A646" s="296" t="s">
        <v>514</v>
      </c>
      <c r="B646" s="297">
        <f>SUM(B647:B659)</f>
        <v>2603</v>
      </c>
      <c r="C646" s="297">
        <f>SUM(C647:C659)</f>
        <v>2351</v>
      </c>
      <c r="D646" s="295">
        <f t="shared" si="12"/>
        <v>-9.6811371494429505E-2</v>
      </c>
    </row>
    <row r="647" spans="1:4" ht="24.95" customHeight="1">
      <c r="A647" s="298" t="s">
        <v>515</v>
      </c>
      <c r="B647" s="314">
        <v>2603</v>
      </c>
      <c r="C647" s="314">
        <v>2351</v>
      </c>
      <c r="D647" s="295">
        <f t="shared" si="12"/>
        <v>-9.6811371494429505E-2</v>
      </c>
    </row>
    <row r="648" spans="1:4" ht="24.95" customHeight="1">
      <c r="A648" s="296" t="s">
        <v>516</v>
      </c>
      <c r="B648" s="203"/>
      <c r="C648" s="203"/>
      <c r="D648" s="295"/>
    </row>
    <row r="649" spans="1:4" ht="24.95" customHeight="1">
      <c r="A649" s="296" t="s">
        <v>517</v>
      </c>
      <c r="B649" s="311"/>
      <c r="C649" s="311"/>
      <c r="D649" s="295"/>
    </row>
    <row r="650" spans="1:4" ht="24.95" customHeight="1">
      <c r="A650" s="296" t="s">
        <v>518</v>
      </c>
      <c r="B650" s="201"/>
      <c r="C650" s="201"/>
      <c r="D650" s="295"/>
    </row>
    <row r="651" spans="1:4" ht="24.95" customHeight="1">
      <c r="A651" s="296" t="s">
        <v>519</v>
      </c>
      <c r="B651" s="203"/>
      <c r="C651" s="203"/>
      <c r="D651" s="295"/>
    </row>
    <row r="652" spans="1:4" ht="44.1" customHeight="1">
      <c r="A652" s="296" t="s">
        <v>520</v>
      </c>
      <c r="B652" s="311"/>
      <c r="C652" s="311"/>
      <c r="D652" s="295"/>
    </row>
    <row r="653" spans="1:4" ht="24.95" customHeight="1">
      <c r="A653" s="296" t="s">
        <v>521</v>
      </c>
      <c r="B653" s="201"/>
      <c r="C653" s="201"/>
      <c r="D653" s="295"/>
    </row>
    <row r="654" spans="1:4" ht="24.95" customHeight="1">
      <c r="A654" s="296" t="s">
        <v>522</v>
      </c>
      <c r="B654" s="203"/>
      <c r="C654" s="203"/>
      <c r="D654" s="295"/>
    </row>
    <row r="655" spans="1:4" ht="24.95" customHeight="1">
      <c r="A655" s="296" t="s">
        <v>523</v>
      </c>
      <c r="B655" s="311"/>
      <c r="C655" s="311"/>
      <c r="D655" s="295"/>
    </row>
    <row r="656" spans="1:4" ht="24.95" customHeight="1">
      <c r="A656" s="296" t="s">
        <v>524</v>
      </c>
      <c r="B656" s="201"/>
      <c r="C656" s="201"/>
      <c r="D656" s="295"/>
    </row>
    <row r="657" spans="1:4" ht="24.95" customHeight="1">
      <c r="A657" s="296" t="s">
        <v>525</v>
      </c>
      <c r="B657" s="203"/>
      <c r="C657" s="203"/>
      <c r="D657" s="295"/>
    </row>
    <row r="658" spans="1:4" ht="24.95" customHeight="1">
      <c r="A658" s="318" t="s">
        <v>526</v>
      </c>
      <c r="B658" s="319"/>
      <c r="C658" s="319"/>
      <c r="D658" s="295"/>
    </row>
    <row r="659" spans="1:4" ht="24.95" customHeight="1">
      <c r="A659" s="300" t="s">
        <v>527</v>
      </c>
      <c r="B659" s="317"/>
      <c r="C659" s="317"/>
      <c r="D659" s="295"/>
    </row>
    <row r="660" spans="1:4" ht="24.95" customHeight="1">
      <c r="A660" s="296" t="s">
        <v>528</v>
      </c>
      <c r="B660" s="201">
        <f>SUM(B661:B663)</f>
        <v>4277</v>
      </c>
      <c r="C660" s="201">
        <f>SUM(C661:C663)</f>
        <v>3914</v>
      </c>
      <c r="D660" s="295">
        <f t="shared" si="12"/>
        <v>-8.4872574234276368E-2</v>
      </c>
    </row>
    <row r="661" spans="1:4" ht="24.95" customHeight="1">
      <c r="A661" s="298" t="s">
        <v>529</v>
      </c>
      <c r="B661" s="299">
        <v>63</v>
      </c>
      <c r="C661" s="299">
        <v>68</v>
      </c>
      <c r="D661" s="295">
        <f t="shared" si="12"/>
        <v>7.9365079365079361E-2</v>
      </c>
    </row>
    <row r="662" spans="1:4" ht="24.95" customHeight="1">
      <c r="A662" s="296" t="s">
        <v>530</v>
      </c>
      <c r="B662" s="203">
        <v>3723</v>
      </c>
      <c r="C662" s="203">
        <v>3704</v>
      </c>
      <c r="D662" s="295">
        <f t="shared" si="12"/>
        <v>-5.1034112275047004E-3</v>
      </c>
    </row>
    <row r="663" spans="1:4" ht="24.95" customHeight="1">
      <c r="A663" s="300" t="s">
        <v>531</v>
      </c>
      <c r="B663" s="317">
        <v>491</v>
      </c>
      <c r="C663" s="317">
        <v>142</v>
      </c>
      <c r="D663" s="295">
        <f t="shared" si="12"/>
        <v>-0.71079429735234212</v>
      </c>
    </row>
    <row r="664" spans="1:4" ht="24.95" customHeight="1">
      <c r="A664" s="296" t="s">
        <v>532</v>
      </c>
      <c r="B664" s="201">
        <f>SUM(B665:B675)</f>
        <v>2816</v>
      </c>
      <c r="C664" s="201">
        <f>SUM(C665:C675)</f>
        <v>2973</v>
      </c>
      <c r="D664" s="295">
        <f t="shared" si="12"/>
        <v>5.5752840909090912E-2</v>
      </c>
    </row>
    <row r="665" spans="1:4" ht="24.95" customHeight="1">
      <c r="A665" s="298" t="s">
        <v>533</v>
      </c>
      <c r="B665" s="299">
        <v>800</v>
      </c>
      <c r="C665" s="299">
        <v>885</v>
      </c>
      <c r="D665" s="295">
        <f t="shared" si="12"/>
        <v>0.10625</v>
      </c>
    </row>
    <row r="666" spans="1:4" ht="24.95" customHeight="1">
      <c r="A666" s="296" t="s">
        <v>534</v>
      </c>
      <c r="B666" s="203">
        <v>65</v>
      </c>
      <c r="C666" s="203">
        <v>87</v>
      </c>
      <c r="D666" s="295">
        <f t="shared" si="12"/>
        <v>0.33846153846153848</v>
      </c>
    </row>
    <row r="667" spans="1:4" ht="24.95" customHeight="1">
      <c r="A667" s="296" t="s">
        <v>535</v>
      </c>
      <c r="B667" s="203">
        <v>1030</v>
      </c>
      <c r="C667" s="203">
        <v>1010</v>
      </c>
      <c r="D667" s="295">
        <f t="shared" si="12"/>
        <v>-1.9417475728155338E-2</v>
      </c>
    </row>
    <row r="668" spans="1:4" ht="24.95" customHeight="1">
      <c r="A668" s="296" t="s">
        <v>536</v>
      </c>
      <c r="B668" s="311"/>
      <c r="C668" s="311"/>
      <c r="D668" s="295"/>
    </row>
    <row r="669" spans="1:4" ht="24.95" customHeight="1">
      <c r="A669" s="296" t="s">
        <v>537</v>
      </c>
      <c r="B669" s="201"/>
      <c r="C669" s="201"/>
      <c r="D669" s="295"/>
    </row>
    <row r="670" spans="1:4" ht="24.95" customHeight="1">
      <c r="A670" s="296" t="s">
        <v>538</v>
      </c>
      <c r="B670" s="311"/>
      <c r="C670" s="311"/>
      <c r="D670" s="295"/>
    </row>
    <row r="671" spans="1:4" ht="24.95" customHeight="1">
      <c r="A671" s="296" t="s">
        <v>539</v>
      </c>
      <c r="B671" s="297"/>
      <c r="C671" s="297"/>
      <c r="D671" s="295"/>
    </row>
    <row r="672" spans="1:4" ht="24.95" customHeight="1">
      <c r="A672" s="296" t="s">
        <v>540</v>
      </c>
      <c r="B672" s="201">
        <v>830</v>
      </c>
      <c r="C672" s="201">
        <v>900</v>
      </c>
      <c r="D672" s="295">
        <f t="shared" si="12"/>
        <v>8.4337349397590355E-2</v>
      </c>
    </row>
    <row r="673" spans="1:4" ht="24.95" customHeight="1">
      <c r="A673" s="296" t="s">
        <v>541</v>
      </c>
      <c r="B673" s="203">
        <v>7</v>
      </c>
      <c r="C673" s="203">
        <v>7</v>
      </c>
      <c r="D673" s="295">
        <f t="shared" si="12"/>
        <v>0</v>
      </c>
    </row>
    <row r="674" spans="1:4" ht="24.95" customHeight="1">
      <c r="A674" s="296" t="s">
        <v>542</v>
      </c>
      <c r="B674" s="203"/>
      <c r="C674" s="203"/>
      <c r="D674" s="295"/>
    </row>
    <row r="675" spans="1:4" ht="24.95" customHeight="1">
      <c r="A675" s="300" t="s">
        <v>543</v>
      </c>
      <c r="B675" s="301">
        <v>84</v>
      </c>
      <c r="C675" s="301">
        <v>84</v>
      </c>
      <c r="D675" s="295">
        <f t="shared" si="12"/>
        <v>0</v>
      </c>
    </row>
    <row r="676" spans="1:4" ht="24.95" customHeight="1">
      <c r="A676" s="296" t="s">
        <v>544</v>
      </c>
      <c r="B676" s="297">
        <f>SUM(B677:B678)</f>
        <v>0</v>
      </c>
      <c r="C676" s="297">
        <f>SUM(C677:C678)</f>
        <v>0</v>
      </c>
      <c r="D676" s="295"/>
    </row>
    <row r="677" spans="1:4" ht="24.95" customHeight="1">
      <c r="A677" s="298" t="s">
        <v>545</v>
      </c>
      <c r="B677" s="314"/>
      <c r="C677" s="314"/>
      <c r="D677" s="295"/>
    </row>
    <row r="678" spans="1:4" ht="24.95" customHeight="1">
      <c r="A678" s="300" t="s">
        <v>546</v>
      </c>
      <c r="B678" s="301"/>
      <c r="C678" s="301"/>
      <c r="D678" s="295"/>
    </row>
    <row r="679" spans="1:4" ht="24.95" customHeight="1">
      <c r="A679" s="296" t="s">
        <v>547</v>
      </c>
      <c r="B679" s="201">
        <f>SUM(B680:B682)</f>
        <v>1165</v>
      </c>
      <c r="C679" s="201">
        <f>SUM(C680:C682)</f>
        <v>895</v>
      </c>
      <c r="D679" s="295">
        <f t="shared" si="12"/>
        <v>-0.23175965665236051</v>
      </c>
    </row>
    <row r="680" spans="1:4" ht="24.95" customHeight="1">
      <c r="A680" s="298" t="s">
        <v>548</v>
      </c>
      <c r="B680" s="299">
        <v>283</v>
      </c>
      <c r="C680" s="299">
        <v>276</v>
      </c>
      <c r="D680" s="295">
        <f t="shared" si="12"/>
        <v>-2.4734982332155476E-2</v>
      </c>
    </row>
    <row r="681" spans="1:4" ht="24.95" customHeight="1">
      <c r="A681" s="296" t="s">
        <v>549</v>
      </c>
      <c r="B681" s="203">
        <v>350</v>
      </c>
      <c r="C681" s="203">
        <v>219</v>
      </c>
      <c r="D681" s="295">
        <f t="shared" si="12"/>
        <v>-0.37428571428571428</v>
      </c>
    </row>
    <row r="682" spans="1:4" ht="24.95" customHeight="1">
      <c r="A682" s="300" t="s">
        <v>550</v>
      </c>
      <c r="B682" s="301">
        <v>532</v>
      </c>
      <c r="C682" s="301">
        <v>400</v>
      </c>
      <c r="D682" s="295">
        <f t="shared" si="12"/>
        <v>-0.24812030075187969</v>
      </c>
    </row>
    <row r="683" spans="1:4" ht="24.95" customHeight="1">
      <c r="A683" s="296" t="s">
        <v>551</v>
      </c>
      <c r="B683" s="201">
        <f>SUM(B684:B687)</f>
        <v>6732</v>
      </c>
      <c r="C683" s="201">
        <f>SUM(C684:C687)</f>
        <v>7370</v>
      </c>
      <c r="D683" s="295">
        <f t="shared" si="12"/>
        <v>9.4771241830065356E-2</v>
      </c>
    </row>
    <row r="684" spans="1:4" ht="24.95" customHeight="1">
      <c r="A684" s="298" t="s">
        <v>552</v>
      </c>
      <c r="B684" s="299">
        <v>1436</v>
      </c>
      <c r="C684" s="299">
        <v>1766</v>
      </c>
      <c r="D684" s="295">
        <f t="shared" si="12"/>
        <v>0.2298050139275766</v>
      </c>
    </row>
    <row r="685" spans="1:4" ht="24.95" customHeight="1">
      <c r="A685" s="296" t="s">
        <v>553</v>
      </c>
      <c r="B685" s="203">
        <v>2448</v>
      </c>
      <c r="C685" s="203">
        <v>2583</v>
      </c>
      <c r="D685" s="295">
        <f t="shared" si="12"/>
        <v>5.514705882352941E-2</v>
      </c>
    </row>
    <row r="686" spans="1:4" ht="24.95" customHeight="1">
      <c r="A686" s="296" t="s">
        <v>554</v>
      </c>
      <c r="B686" s="203">
        <v>2811</v>
      </c>
      <c r="C686" s="203">
        <v>2981</v>
      </c>
      <c r="D686" s="295">
        <f t="shared" si="12"/>
        <v>6.047669868374244E-2</v>
      </c>
    </row>
    <row r="687" spans="1:4" ht="24.95" customHeight="1">
      <c r="A687" s="304" t="s">
        <v>555</v>
      </c>
      <c r="B687" s="301">
        <v>37</v>
      </c>
      <c r="C687" s="301">
        <v>40</v>
      </c>
      <c r="D687" s="295">
        <f t="shared" si="12"/>
        <v>8.1081081081081086E-2</v>
      </c>
    </row>
    <row r="688" spans="1:4" ht="24.95" customHeight="1">
      <c r="A688" s="296" t="s">
        <v>556</v>
      </c>
      <c r="B688" s="201">
        <f>SUM(B689:B691)</f>
        <v>7734</v>
      </c>
      <c r="C688" s="201">
        <f>SUM(C689:C691)</f>
        <v>8561</v>
      </c>
      <c r="D688" s="295">
        <f t="shared" si="12"/>
        <v>0.1069304370312904</v>
      </c>
    </row>
    <row r="689" spans="1:4" ht="24.95" customHeight="1">
      <c r="A689" s="298" t="s">
        <v>557</v>
      </c>
      <c r="B689" s="310"/>
      <c r="C689" s="310"/>
      <c r="D689" s="295"/>
    </row>
    <row r="690" spans="1:4" ht="24.95" customHeight="1">
      <c r="A690" s="296" t="s">
        <v>558</v>
      </c>
      <c r="B690" s="201">
        <v>7734</v>
      </c>
      <c r="C690" s="201">
        <v>8561</v>
      </c>
      <c r="D690" s="295">
        <f t="shared" si="12"/>
        <v>0.1069304370312904</v>
      </c>
    </row>
    <row r="691" spans="1:4" ht="24.95" customHeight="1">
      <c r="A691" s="300" t="s">
        <v>559</v>
      </c>
      <c r="B691" s="301"/>
      <c r="C691" s="301"/>
      <c r="D691" s="295"/>
    </row>
    <row r="692" spans="1:4" ht="24.95" customHeight="1">
      <c r="A692" s="296" t="s">
        <v>560</v>
      </c>
      <c r="B692" s="201">
        <f>SUM(B693:B695)</f>
        <v>1619</v>
      </c>
      <c r="C692" s="201">
        <f>SUM(C693:C695)</f>
        <v>0</v>
      </c>
      <c r="D692" s="295">
        <f t="shared" si="12"/>
        <v>-1</v>
      </c>
    </row>
    <row r="693" spans="1:4" ht="24.95" customHeight="1">
      <c r="A693" s="298" t="s">
        <v>561</v>
      </c>
      <c r="B693" s="310">
        <v>1619</v>
      </c>
      <c r="C693" s="310"/>
      <c r="D693" s="295">
        <f t="shared" si="12"/>
        <v>-1</v>
      </c>
    </row>
    <row r="694" spans="1:4" ht="24.95" customHeight="1">
      <c r="A694" s="296" t="s">
        <v>562</v>
      </c>
      <c r="B694" s="201"/>
      <c r="C694" s="201"/>
      <c r="D694" s="295"/>
    </row>
    <row r="695" spans="1:4" ht="24.95" customHeight="1">
      <c r="A695" s="300" t="s">
        <v>563</v>
      </c>
      <c r="B695" s="301"/>
      <c r="C695" s="301"/>
      <c r="D695" s="295"/>
    </row>
    <row r="696" spans="1:4" ht="24.95" customHeight="1">
      <c r="A696" s="296" t="s">
        <v>564</v>
      </c>
      <c r="B696" s="201">
        <f>SUM(B697:B698)</f>
        <v>0</v>
      </c>
      <c r="C696" s="201">
        <f>SUM(C697:C698)</f>
        <v>0</v>
      </c>
      <c r="D696" s="295"/>
    </row>
    <row r="697" spans="1:4" ht="24.95" customHeight="1">
      <c r="A697" s="298" t="s">
        <v>565</v>
      </c>
      <c r="B697" s="299"/>
      <c r="C697" s="299"/>
      <c r="D697" s="295"/>
    </row>
    <row r="698" spans="1:4" ht="24.95" customHeight="1">
      <c r="A698" s="296" t="s">
        <v>566</v>
      </c>
      <c r="B698" s="203"/>
      <c r="C698" s="203"/>
      <c r="D698" s="295"/>
    </row>
    <row r="699" spans="1:4" ht="24.95" customHeight="1">
      <c r="A699" s="296" t="s">
        <v>567</v>
      </c>
      <c r="B699" s="201">
        <f>SUM(B700:B707)</f>
        <v>0</v>
      </c>
      <c r="C699" s="201">
        <f>SUM(C700:C707)</f>
        <v>288</v>
      </c>
      <c r="D699" s="295"/>
    </row>
    <row r="700" spans="1:4" ht="24.95" customHeight="1">
      <c r="A700" s="296" t="s">
        <v>76</v>
      </c>
      <c r="B700" s="203"/>
      <c r="C700" s="203">
        <v>288</v>
      </c>
      <c r="D700" s="295"/>
    </row>
    <row r="701" spans="1:4" ht="24.95" customHeight="1">
      <c r="A701" s="296" t="s">
        <v>77</v>
      </c>
      <c r="B701" s="203"/>
      <c r="C701" s="203"/>
      <c r="D701" s="295"/>
    </row>
    <row r="702" spans="1:4" ht="42" customHeight="1">
      <c r="A702" s="296" t="s">
        <v>78</v>
      </c>
      <c r="B702" s="203"/>
      <c r="C702" s="203"/>
      <c r="D702" s="295"/>
    </row>
    <row r="703" spans="1:4" ht="38.1" customHeight="1">
      <c r="A703" s="296" t="s">
        <v>116</v>
      </c>
      <c r="B703" s="203"/>
      <c r="C703" s="203"/>
      <c r="D703" s="295"/>
    </row>
    <row r="704" spans="1:4" ht="39.950000000000003" customHeight="1">
      <c r="A704" s="296" t="s">
        <v>568</v>
      </c>
      <c r="B704" s="203"/>
      <c r="C704" s="203"/>
      <c r="D704" s="295"/>
    </row>
    <row r="705" spans="1:4" ht="24.95" customHeight="1">
      <c r="A705" s="296" t="s">
        <v>569</v>
      </c>
      <c r="B705" s="311"/>
      <c r="C705" s="311"/>
      <c r="D705" s="295"/>
    </row>
    <row r="706" spans="1:4" ht="24.95" customHeight="1">
      <c r="A706" s="296" t="s">
        <v>85</v>
      </c>
      <c r="B706" s="201"/>
      <c r="C706" s="201"/>
      <c r="D706" s="295"/>
    </row>
    <row r="707" spans="1:4" ht="24.95" customHeight="1">
      <c r="A707" s="300" t="s">
        <v>570</v>
      </c>
      <c r="B707" s="301"/>
      <c r="C707" s="301"/>
      <c r="D707" s="295"/>
    </row>
    <row r="708" spans="1:4" ht="24.95" customHeight="1">
      <c r="A708" s="296" t="s">
        <v>571</v>
      </c>
      <c r="B708" s="297">
        <f>SUM(B709)</f>
        <v>0</v>
      </c>
      <c r="C708" s="297">
        <f>SUM(C709)</f>
        <v>42</v>
      </c>
      <c r="D708" s="295"/>
    </row>
    <row r="709" spans="1:4" ht="24.95" customHeight="1">
      <c r="A709" s="328" t="s">
        <v>572</v>
      </c>
      <c r="B709" s="329"/>
      <c r="C709" s="329">
        <v>42</v>
      </c>
      <c r="D709" s="295"/>
    </row>
    <row r="710" spans="1:4" ht="24.95" customHeight="1">
      <c r="A710" s="296" t="s">
        <v>573</v>
      </c>
      <c r="B710" s="201">
        <f>SUM(B711)</f>
        <v>10</v>
      </c>
      <c r="C710" s="201">
        <f>SUM(C711)</f>
        <v>10</v>
      </c>
      <c r="D710" s="295">
        <f t="shared" ref="D710:D764" si="13">(C710-B710)/B710</f>
        <v>0</v>
      </c>
    </row>
    <row r="711" spans="1:4" ht="24.95" customHeight="1">
      <c r="A711" s="328" t="s">
        <v>574</v>
      </c>
      <c r="B711" s="313">
        <v>10</v>
      </c>
      <c r="C711" s="313">
        <v>10</v>
      </c>
      <c r="D711" s="295">
        <f t="shared" si="13"/>
        <v>0</v>
      </c>
    </row>
    <row r="712" spans="1:4" ht="24.95" customHeight="1">
      <c r="A712" s="293" t="s">
        <v>48</v>
      </c>
      <c r="B712" s="294">
        <f>SUM(B713,B723,B727,B735,B740,B747,B753,B756,B759,B760,B761,B767,B768,B769,B784)</f>
        <v>5195</v>
      </c>
      <c r="C712" s="294">
        <f>SUM(C713,C723,C727,C735,C740,C747,C753,C756,C759,C760,C761,C767,C768,C769,C784)</f>
        <v>12935</v>
      </c>
      <c r="D712" s="295">
        <f t="shared" si="13"/>
        <v>1.4898941289701637</v>
      </c>
    </row>
    <row r="713" spans="1:4" ht="24.95" customHeight="1">
      <c r="A713" s="296" t="s">
        <v>575</v>
      </c>
      <c r="B713" s="201">
        <f>SUM(B714:B722)</f>
        <v>417</v>
      </c>
      <c r="C713" s="201">
        <f>SUM(C714:C722)</f>
        <v>0</v>
      </c>
      <c r="D713" s="295">
        <f t="shared" si="13"/>
        <v>-1</v>
      </c>
    </row>
    <row r="714" spans="1:4" ht="24.95" customHeight="1">
      <c r="A714" s="298" t="s">
        <v>76</v>
      </c>
      <c r="B714" s="299">
        <v>188</v>
      </c>
      <c r="C714" s="299"/>
      <c r="D714" s="295">
        <f t="shared" si="13"/>
        <v>-1</v>
      </c>
    </row>
    <row r="715" spans="1:4" ht="24.95" customHeight="1">
      <c r="A715" s="296" t="s">
        <v>77</v>
      </c>
      <c r="B715" s="203"/>
      <c r="C715" s="203"/>
      <c r="D715" s="295"/>
    </row>
    <row r="716" spans="1:4" ht="24.95" customHeight="1">
      <c r="A716" s="296" t="s">
        <v>78</v>
      </c>
      <c r="B716" s="203"/>
      <c r="C716" s="203"/>
      <c r="D716" s="295"/>
    </row>
    <row r="717" spans="1:4" ht="24.95" customHeight="1">
      <c r="A717" s="296" t="s">
        <v>576</v>
      </c>
      <c r="B717" s="203"/>
      <c r="C717" s="203"/>
      <c r="D717" s="295"/>
    </row>
    <row r="718" spans="1:4" ht="24.95" customHeight="1">
      <c r="A718" s="296" t="s">
        <v>577</v>
      </c>
      <c r="B718" s="203"/>
      <c r="C718" s="203"/>
      <c r="D718" s="295"/>
    </row>
    <row r="719" spans="1:4" ht="24.95" customHeight="1">
      <c r="A719" s="296" t="s">
        <v>578</v>
      </c>
      <c r="B719" s="203"/>
      <c r="C719" s="203"/>
      <c r="D719" s="295"/>
    </row>
    <row r="720" spans="1:4" ht="24.95" customHeight="1">
      <c r="A720" s="296" t="s">
        <v>579</v>
      </c>
      <c r="B720" s="203"/>
      <c r="C720" s="203"/>
      <c r="D720" s="295"/>
    </row>
    <row r="721" spans="1:4" ht="24.95" customHeight="1">
      <c r="A721" s="318" t="s">
        <v>580</v>
      </c>
      <c r="B721" s="319"/>
      <c r="C721" s="319"/>
      <c r="D721" s="295"/>
    </row>
    <row r="722" spans="1:4" ht="24.95" customHeight="1">
      <c r="A722" s="300" t="s">
        <v>581</v>
      </c>
      <c r="B722" s="301">
        <v>229</v>
      </c>
      <c r="C722" s="301"/>
      <c r="D722" s="295">
        <f t="shared" si="13"/>
        <v>-1</v>
      </c>
    </row>
    <row r="723" spans="1:4" ht="24.95" customHeight="1">
      <c r="A723" s="296" t="s">
        <v>582</v>
      </c>
      <c r="B723" s="297">
        <f>SUM(B724:B726)</f>
        <v>0</v>
      </c>
      <c r="C723" s="297">
        <f>SUM(C724:C726)</f>
        <v>0</v>
      </c>
      <c r="D723" s="295"/>
    </row>
    <row r="724" spans="1:4" ht="24.95" customHeight="1">
      <c r="A724" s="298" t="s">
        <v>583</v>
      </c>
      <c r="B724" s="314"/>
      <c r="C724" s="314"/>
      <c r="D724" s="295"/>
    </row>
    <row r="725" spans="1:4" ht="24.95" customHeight="1">
      <c r="A725" s="296" t="s">
        <v>584</v>
      </c>
      <c r="B725" s="203"/>
      <c r="C725" s="203"/>
      <c r="D725" s="295"/>
    </row>
    <row r="726" spans="1:4" ht="24.95" customHeight="1">
      <c r="A726" s="300" t="s">
        <v>585</v>
      </c>
      <c r="B726" s="301"/>
      <c r="C726" s="301"/>
      <c r="D726" s="295"/>
    </row>
    <row r="727" spans="1:4" ht="24.95" customHeight="1">
      <c r="A727" s="296" t="s">
        <v>586</v>
      </c>
      <c r="B727" s="201">
        <f>SUM(B728:B734)</f>
        <v>2740</v>
      </c>
      <c r="C727" s="201">
        <f>SUM(C728:C734)</f>
        <v>80</v>
      </c>
      <c r="D727" s="295">
        <f t="shared" si="13"/>
        <v>-0.97080291970802923</v>
      </c>
    </row>
    <row r="728" spans="1:4" ht="24.95" customHeight="1">
      <c r="A728" s="298" t="s">
        <v>587</v>
      </c>
      <c r="B728" s="310"/>
      <c r="C728" s="310"/>
      <c r="D728" s="295"/>
    </row>
    <row r="729" spans="1:4" ht="24.95" customHeight="1">
      <c r="A729" s="296" t="s">
        <v>588</v>
      </c>
      <c r="B729" s="201">
        <v>2740</v>
      </c>
      <c r="C729" s="201">
        <v>80</v>
      </c>
      <c r="D729" s="295">
        <f t="shared" si="13"/>
        <v>-0.97080291970802923</v>
      </c>
    </row>
    <row r="730" spans="1:4" ht="24.95" customHeight="1">
      <c r="A730" s="296" t="s">
        <v>589</v>
      </c>
      <c r="B730" s="203"/>
      <c r="C730" s="203"/>
      <c r="D730" s="295"/>
    </row>
    <row r="731" spans="1:4" ht="24.95" customHeight="1">
      <c r="A731" s="296" t="s">
        <v>590</v>
      </c>
      <c r="B731" s="203"/>
      <c r="C731" s="203"/>
      <c r="D731" s="295"/>
    </row>
    <row r="732" spans="1:4" ht="24.95" customHeight="1">
      <c r="A732" s="296" t="s">
        <v>591</v>
      </c>
      <c r="B732" s="203"/>
      <c r="C732" s="203"/>
      <c r="D732" s="295"/>
    </row>
    <row r="733" spans="1:4" ht="24.95" customHeight="1">
      <c r="A733" s="296" t="s">
        <v>592</v>
      </c>
      <c r="B733" s="203"/>
      <c r="C733" s="203"/>
      <c r="D733" s="295"/>
    </row>
    <row r="734" spans="1:4" ht="24.95" customHeight="1">
      <c r="A734" s="300" t="s">
        <v>593</v>
      </c>
      <c r="B734" s="317"/>
      <c r="C734" s="317"/>
      <c r="D734" s="295"/>
    </row>
    <row r="735" spans="1:4" ht="24.95" customHeight="1">
      <c r="A735" s="296" t="s">
        <v>594</v>
      </c>
      <c r="B735" s="201">
        <f>SUM(B736:B739)</f>
        <v>0</v>
      </c>
      <c r="C735" s="201">
        <f>SUM(C736:C739)</f>
        <v>8649</v>
      </c>
      <c r="D735" s="295"/>
    </row>
    <row r="736" spans="1:4" ht="24.95" customHeight="1">
      <c r="A736" s="298" t="s">
        <v>595</v>
      </c>
      <c r="B736" s="299"/>
      <c r="C736" s="299">
        <v>8649</v>
      </c>
      <c r="D736" s="295"/>
    </row>
    <row r="737" spans="1:4" ht="24.95" customHeight="1">
      <c r="A737" s="296" t="s">
        <v>596</v>
      </c>
      <c r="B737" s="203"/>
      <c r="C737" s="203"/>
      <c r="D737" s="295"/>
    </row>
    <row r="738" spans="1:4" ht="24.95" customHeight="1">
      <c r="A738" s="296" t="s">
        <v>597</v>
      </c>
      <c r="B738" s="201"/>
      <c r="C738" s="201"/>
      <c r="D738" s="295"/>
    </row>
    <row r="739" spans="1:4" ht="24.95" customHeight="1">
      <c r="A739" s="300" t="s">
        <v>598</v>
      </c>
      <c r="B739" s="301"/>
      <c r="C739" s="301"/>
      <c r="D739" s="295"/>
    </row>
    <row r="740" spans="1:4" ht="24.95" customHeight="1">
      <c r="A740" s="296" t="s">
        <v>599</v>
      </c>
      <c r="B740" s="297">
        <f>SUM(B741:B746)</f>
        <v>0</v>
      </c>
      <c r="C740" s="297">
        <f>SUM(C741:C746)</f>
        <v>0</v>
      </c>
      <c r="D740" s="295"/>
    </row>
    <row r="741" spans="1:4" ht="24.95" customHeight="1">
      <c r="A741" s="298" t="s">
        <v>600</v>
      </c>
      <c r="B741" s="314"/>
      <c r="C741" s="314"/>
      <c r="D741" s="295"/>
    </row>
    <row r="742" spans="1:4" ht="24.95" customHeight="1">
      <c r="A742" s="296" t="s">
        <v>601</v>
      </c>
      <c r="B742" s="311"/>
      <c r="C742" s="311"/>
      <c r="D742" s="295"/>
    </row>
    <row r="743" spans="1:4" ht="24.95" customHeight="1">
      <c r="A743" s="296" t="s">
        <v>602</v>
      </c>
      <c r="B743" s="297"/>
      <c r="C743" s="297"/>
      <c r="D743" s="295"/>
    </row>
    <row r="744" spans="1:4" ht="24.95" customHeight="1">
      <c r="A744" s="296" t="s">
        <v>603</v>
      </c>
      <c r="B744" s="201"/>
      <c r="C744" s="201"/>
      <c r="D744" s="295"/>
    </row>
    <row r="745" spans="1:4" ht="24.95" customHeight="1">
      <c r="A745" s="296" t="s">
        <v>604</v>
      </c>
      <c r="B745" s="203"/>
      <c r="C745" s="203"/>
      <c r="D745" s="295"/>
    </row>
    <row r="746" spans="1:4" ht="24.95" customHeight="1">
      <c r="A746" s="300" t="s">
        <v>605</v>
      </c>
      <c r="B746" s="301"/>
      <c r="C746" s="301"/>
      <c r="D746" s="295"/>
    </row>
    <row r="747" spans="1:4" ht="24.95" customHeight="1">
      <c r="A747" s="296" t="s">
        <v>606</v>
      </c>
      <c r="B747" s="201">
        <f>SUM(B748:B752)</f>
        <v>850</v>
      </c>
      <c r="C747" s="201">
        <f>SUM(C748:C752)</f>
        <v>3350</v>
      </c>
      <c r="D747" s="295">
        <f t="shared" si="13"/>
        <v>2.9411764705882355</v>
      </c>
    </row>
    <row r="748" spans="1:4" ht="24.95" customHeight="1">
      <c r="A748" s="298" t="s">
        <v>607</v>
      </c>
      <c r="B748" s="299">
        <v>350</v>
      </c>
      <c r="C748" s="299"/>
      <c r="D748" s="295">
        <f t="shared" si="13"/>
        <v>-1</v>
      </c>
    </row>
    <row r="749" spans="1:4" ht="24.95" customHeight="1">
      <c r="A749" s="296" t="s">
        <v>608</v>
      </c>
      <c r="B749" s="203"/>
      <c r="C749" s="203"/>
      <c r="D749" s="295"/>
    </row>
    <row r="750" spans="1:4" ht="24.95" customHeight="1">
      <c r="A750" s="296" t="s">
        <v>609</v>
      </c>
      <c r="B750" s="203"/>
      <c r="C750" s="203"/>
      <c r="D750" s="295"/>
    </row>
    <row r="751" spans="1:4" ht="24.95" customHeight="1">
      <c r="A751" s="296" t="s">
        <v>610</v>
      </c>
      <c r="B751" s="203"/>
      <c r="C751" s="203">
        <v>3350</v>
      </c>
      <c r="D751" s="295"/>
    </row>
    <row r="752" spans="1:4" ht="24.95" customHeight="1">
      <c r="A752" s="300" t="s">
        <v>611</v>
      </c>
      <c r="B752" s="317">
        <v>500</v>
      </c>
      <c r="C752" s="317"/>
      <c r="D752" s="295">
        <f t="shared" si="13"/>
        <v>-1</v>
      </c>
    </row>
    <row r="753" spans="1:4" ht="24.95" customHeight="1">
      <c r="A753" s="296" t="s">
        <v>612</v>
      </c>
      <c r="B753" s="201">
        <f>SUM(B754:B755)</f>
        <v>0</v>
      </c>
      <c r="C753" s="201">
        <f>SUM(C754:C755)</f>
        <v>0</v>
      </c>
      <c r="D753" s="295"/>
    </row>
    <row r="754" spans="1:4" ht="24.95" customHeight="1">
      <c r="A754" s="298" t="s">
        <v>613</v>
      </c>
      <c r="B754" s="299"/>
      <c r="C754" s="299"/>
      <c r="D754" s="295"/>
    </row>
    <row r="755" spans="1:4" ht="24.95" customHeight="1">
      <c r="A755" s="300" t="s">
        <v>614</v>
      </c>
      <c r="B755" s="301"/>
      <c r="C755" s="301"/>
      <c r="D755" s="295"/>
    </row>
    <row r="756" spans="1:4" ht="24.95" customHeight="1">
      <c r="A756" s="296" t="s">
        <v>615</v>
      </c>
      <c r="B756" s="297">
        <f>SUM(B757:B758)</f>
        <v>856</v>
      </c>
      <c r="C756" s="297">
        <f>SUM(C757:C758)</f>
        <v>856</v>
      </c>
      <c r="D756" s="295">
        <f t="shared" si="13"/>
        <v>0</v>
      </c>
    </row>
    <row r="757" spans="1:4" ht="24.95" customHeight="1">
      <c r="A757" s="298" t="s">
        <v>616</v>
      </c>
      <c r="B757" s="314">
        <v>856</v>
      </c>
      <c r="C757" s="314">
        <v>856</v>
      </c>
      <c r="D757" s="295">
        <f t="shared" si="13"/>
        <v>0</v>
      </c>
    </row>
    <row r="758" spans="1:4" ht="24.95" customHeight="1">
      <c r="A758" s="300" t="s">
        <v>617</v>
      </c>
      <c r="B758" s="301"/>
      <c r="C758" s="301"/>
      <c r="D758" s="295"/>
    </row>
    <row r="759" spans="1:4" ht="24.95" customHeight="1">
      <c r="A759" s="296" t="s">
        <v>618</v>
      </c>
      <c r="B759" s="203"/>
      <c r="C759" s="203"/>
      <c r="D759" s="295"/>
    </row>
    <row r="760" spans="1:4" ht="24.95" customHeight="1">
      <c r="A760" s="296" t="s">
        <v>619</v>
      </c>
      <c r="B760" s="203"/>
      <c r="C760" s="203"/>
      <c r="D760" s="295"/>
    </row>
    <row r="761" spans="1:4" ht="24.95" customHeight="1">
      <c r="A761" s="296" t="s">
        <v>620</v>
      </c>
      <c r="B761" s="201">
        <f>SUM(B762:B766)</f>
        <v>332</v>
      </c>
      <c r="C761" s="201">
        <f>SUM(C762:C766)</f>
        <v>0</v>
      </c>
      <c r="D761" s="295">
        <f t="shared" si="13"/>
        <v>-1</v>
      </c>
    </row>
    <row r="762" spans="1:4" ht="24.95" customHeight="1">
      <c r="A762" s="298" t="s">
        <v>621</v>
      </c>
      <c r="B762" s="299"/>
      <c r="C762" s="299"/>
      <c r="D762" s="295"/>
    </row>
    <row r="763" spans="1:4" ht="24.95" customHeight="1">
      <c r="A763" s="296" t="s">
        <v>622</v>
      </c>
      <c r="B763" s="203"/>
      <c r="C763" s="203"/>
      <c r="D763" s="295"/>
    </row>
    <row r="764" spans="1:4" ht="24.95" customHeight="1">
      <c r="A764" s="296" t="s">
        <v>623</v>
      </c>
      <c r="B764" s="203">
        <v>332</v>
      </c>
      <c r="C764" s="203"/>
      <c r="D764" s="295">
        <f t="shared" si="13"/>
        <v>-1</v>
      </c>
    </row>
    <row r="765" spans="1:4" ht="24.95" customHeight="1">
      <c r="A765" s="296" t="s">
        <v>624</v>
      </c>
      <c r="B765" s="297"/>
      <c r="C765" s="297"/>
      <c r="D765" s="295"/>
    </row>
    <row r="766" spans="1:4" ht="24.95" customHeight="1">
      <c r="A766" s="300" t="s">
        <v>625</v>
      </c>
      <c r="B766" s="301"/>
      <c r="C766" s="301"/>
      <c r="D766" s="295"/>
    </row>
    <row r="767" spans="1:4" ht="24.95" customHeight="1">
      <c r="A767" s="296" t="s">
        <v>626</v>
      </c>
      <c r="B767" s="203"/>
      <c r="C767" s="203"/>
      <c r="D767" s="295"/>
    </row>
    <row r="768" spans="1:4" ht="24.95" customHeight="1">
      <c r="A768" s="296" t="s">
        <v>627</v>
      </c>
      <c r="B768" s="203"/>
      <c r="C768" s="203"/>
      <c r="D768" s="295"/>
    </row>
    <row r="769" spans="1:4" ht="24.95" customHeight="1">
      <c r="A769" s="296" t="s">
        <v>628</v>
      </c>
      <c r="B769" s="201">
        <f>SUM(B770:B783)</f>
        <v>0</v>
      </c>
      <c r="C769" s="201">
        <f>SUM(C770:C783)</f>
        <v>0</v>
      </c>
      <c r="D769" s="295"/>
    </row>
    <row r="770" spans="1:4" ht="24.95" customHeight="1">
      <c r="A770" s="298" t="s">
        <v>76</v>
      </c>
      <c r="B770" s="299"/>
      <c r="C770" s="299"/>
      <c r="D770" s="295"/>
    </row>
    <row r="771" spans="1:4" ht="24.95" customHeight="1">
      <c r="A771" s="296" t="s">
        <v>77</v>
      </c>
      <c r="B771" s="297"/>
      <c r="C771" s="297"/>
      <c r="D771" s="295"/>
    </row>
    <row r="772" spans="1:4" ht="24.95" customHeight="1">
      <c r="A772" s="296" t="s">
        <v>78</v>
      </c>
      <c r="B772" s="203"/>
      <c r="C772" s="203"/>
      <c r="D772" s="295"/>
    </row>
    <row r="773" spans="1:4" ht="24.95" customHeight="1">
      <c r="A773" s="296" t="s">
        <v>629</v>
      </c>
      <c r="B773" s="203"/>
      <c r="C773" s="203"/>
      <c r="D773" s="295"/>
    </row>
    <row r="774" spans="1:4" ht="24.95" customHeight="1">
      <c r="A774" s="296" t="s">
        <v>630</v>
      </c>
      <c r="B774" s="203"/>
      <c r="C774" s="203"/>
      <c r="D774" s="295"/>
    </row>
    <row r="775" spans="1:4" ht="24.95" customHeight="1">
      <c r="A775" s="296" t="s">
        <v>631</v>
      </c>
      <c r="B775" s="203"/>
      <c r="C775" s="203"/>
      <c r="D775" s="295"/>
    </row>
    <row r="776" spans="1:4" ht="24.95" customHeight="1">
      <c r="A776" s="296" t="s">
        <v>632</v>
      </c>
      <c r="B776" s="203"/>
      <c r="C776" s="203"/>
      <c r="D776" s="295"/>
    </row>
    <row r="777" spans="1:4" ht="24.95" customHeight="1">
      <c r="A777" s="296" t="s">
        <v>633</v>
      </c>
      <c r="B777" s="311"/>
      <c r="C777" s="311"/>
      <c r="D777" s="295"/>
    </row>
    <row r="778" spans="1:4" ht="24.95" customHeight="1">
      <c r="A778" s="296" t="s">
        <v>634</v>
      </c>
      <c r="B778" s="201"/>
      <c r="C778" s="201"/>
      <c r="D778" s="295"/>
    </row>
    <row r="779" spans="1:4" ht="24.95" customHeight="1">
      <c r="A779" s="296" t="s">
        <v>635</v>
      </c>
      <c r="B779" s="203"/>
      <c r="C779" s="203"/>
      <c r="D779" s="295"/>
    </row>
    <row r="780" spans="1:4" ht="24.95" customHeight="1">
      <c r="A780" s="296" t="s">
        <v>116</v>
      </c>
      <c r="B780" s="203"/>
      <c r="C780" s="203"/>
      <c r="D780" s="295"/>
    </row>
    <row r="781" spans="1:4" ht="24.95" customHeight="1">
      <c r="A781" s="296" t="s">
        <v>636</v>
      </c>
      <c r="B781" s="203"/>
      <c r="C781" s="203"/>
      <c r="D781" s="295"/>
    </row>
    <row r="782" spans="1:4" ht="24.95" customHeight="1">
      <c r="A782" s="296" t="s">
        <v>85</v>
      </c>
      <c r="B782" s="203"/>
      <c r="C782" s="203"/>
      <c r="D782" s="295"/>
    </row>
    <row r="783" spans="1:4" ht="24.95" customHeight="1">
      <c r="A783" s="300" t="s">
        <v>637</v>
      </c>
      <c r="B783" s="317"/>
      <c r="C783" s="317"/>
      <c r="D783" s="295"/>
    </row>
    <row r="784" spans="1:4" ht="24.95" customHeight="1">
      <c r="A784" s="303" t="s">
        <v>638</v>
      </c>
      <c r="B784" s="322"/>
      <c r="C784" s="322"/>
      <c r="D784" s="295"/>
    </row>
    <row r="785" spans="1:4" ht="24.95" customHeight="1">
      <c r="A785" s="293" t="s">
        <v>49</v>
      </c>
      <c r="B785" s="199">
        <f>SUM(B786,B797,B798,B801,B802,B803)</f>
        <v>857</v>
      </c>
      <c r="C785" s="199">
        <f>SUM(C786,C797,C798,C801,C802,C803)</f>
        <v>3242</v>
      </c>
      <c r="D785" s="295">
        <f t="shared" ref="D785:D836" si="14">(C785-B785)/B785</f>
        <v>2.7829638273045507</v>
      </c>
    </row>
    <row r="786" spans="1:4" ht="24.95" customHeight="1">
      <c r="A786" s="296" t="s">
        <v>639</v>
      </c>
      <c r="B786" s="297">
        <f>SUM(B787:B796)</f>
        <v>667</v>
      </c>
      <c r="C786" s="297">
        <f>SUM(C787:C796)</f>
        <v>1022</v>
      </c>
      <c r="D786" s="295">
        <f t="shared" si="14"/>
        <v>0.53223388305847075</v>
      </c>
    </row>
    <row r="787" spans="1:4" ht="24.95" customHeight="1">
      <c r="A787" s="298" t="s">
        <v>76</v>
      </c>
      <c r="B787" s="314">
        <v>220</v>
      </c>
      <c r="C787" s="314">
        <v>269</v>
      </c>
      <c r="D787" s="295">
        <f t="shared" si="14"/>
        <v>0.22272727272727272</v>
      </c>
    </row>
    <row r="788" spans="1:4" ht="24.95" customHeight="1">
      <c r="A788" s="303" t="s">
        <v>77</v>
      </c>
      <c r="B788" s="203"/>
      <c r="C788" s="203"/>
      <c r="D788" s="295"/>
    </row>
    <row r="789" spans="1:4" ht="24.95" customHeight="1">
      <c r="A789" s="296" t="s">
        <v>78</v>
      </c>
      <c r="B789" s="203"/>
      <c r="C789" s="203"/>
      <c r="D789" s="295"/>
    </row>
    <row r="790" spans="1:4" ht="24.95" customHeight="1">
      <c r="A790" s="296" t="s">
        <v>640</v>
      </c>
      <c r="B790" s="203"/>
      <c r="C790" s="203"/>
      <c r="D790" s="295"/>
    </row>
    <row r="791" spans="1:4" ht="24.95" customHeight="1">
      <c r="A791" s="296" t="s">
        <v>641</v>
      </c>
      <c r="B791" s="311"/>
      <c r="C791" s="311"/>
      <c r="D791" s="295"/>
    </row>
    <row r="792" spans="1:4" ht="24.95" customHeight="1">
      <c r="A792" s="296" t="s">
        <v>642</v>
      </c>
      <c r="B792" s="201"/>
      <c r="C792" s="201"/>
      <c r="D792" s="295"/>
    </row>
    <row r="793" spans="1:4" ht="24.95" customHeight="1">
      <c r="A793" s="296" t="s">
        <v>643</v>
      </c>
      <c r="B793" s="203"/>
      <c r="C793" s="203"/>
      <c r="D793" s="295"/>
    </row>
    <row r="794" spans="1:4" ht="24.95" customHeight="1">
      <c r="A794" s="296" t="s">
        <v>644</v>
      </c>
      <c r="B794" s="203"/>
      <c r="C794" s="203"/>
      <c r="D794" s="295"/>
    </row>
    <row r="795" spans="1:4" ht="24.95" customHeight="1">
      <c r="A795" s="296" t="s">
        <v>645</v>
      </c>
      <c r="B795" s="203"/>
      <c r="C795" s="203"/>
      <c r="D795" s="295"/>
    </row>
    <row r="796" spans="1:4" ht="24.95" customHeight="1">
      <c r="A796" s="300" t="s">
        <v>646</v>
      </c>
      <c r="B796" s="301">
        <v>447</v>
      </c>
      <c r="C796" s="301">
        <v>753</v>
      </c>
      <c r="D796" s="295">
        <f t="shared" si="14"/>
        <v>0.68456375838926176</v>
      </c>
    </row>
    <row r="797" spans="1:4" ht="24.95" customHeight="1">
      <c r="A797" s="296" t="s">
        <v>647</v>
      </c>
      <c r="B797" s="203"/>
      <c r="C797" s="203"/>
      <c r="D797" s="295"/>
    </row>
    <row r="798" spans="1:4" ht="24.95" customHeight="1">
      <c r="A798" s="296" t="s">
        <v>648</v>
      </c>
      <c r="B798" s="201">
        <f>SUM(B799:B800)</f>
        <v>0</v>
      </c>
      <c r="C798" s="201">
        <f>SUM(C799:C800)</f>
        <v>0</v>
      </c>
      <c r="D798" s="295"/>
    </row>
    <row r="799" spans="1:4" ht="24.95" customHeight="1">
      <c r="A799" s="298" t="s">
        <v>649</v>
      </c>
      <c r="B799" s="310"/>
      <c r="C799" s="310"/>
      <c r="D799" s="295"/>
    </row>
    <row r="800" spans="1:4" ht="24.95" customHeight="1">
      <c r="A800" s="304" t="s">
        <v>650</v>
      </c>
      <c r="B800" s="316"/>
      <c r="C800" s="316"/>
      <c r="D800" s="295"/>
    </row>
    <row r="801" spans="1:4" ht="24.95" customHeight="1">
      <c r="A801" s="303" t="s">
        <v>651</v>
      </c>
      <c r="B801" s="203">
        <v>185</v>
      </c>
      <c r="C801" s="203">
        <v>220</v>
      </c>
      <c r="D801" s="295">
        <f t="shared" si="14"/>
        <v>0.1891891891891892</v>
      </c>
    </row>
    <row r="802" spans="1:4" ht="24.95" customHeight="1">
      <c r="A802" s="303" t="s">
        <v>652</v>
      </c>
      <c r="B802" s="203"/>
      <c r="C802" s="203"/>
      <c r="D802" s="295"/>
    </row>
    <row r="803" spans="1:4" ht="24.95" customHeight="1">
      <c r="A803" s="303" t="s">
        <v>653</v>
      </c>
      <c r="B803" s="203">
        <v>5</v>
      </c>
      <c r="C803" s="203">
        <v>2000</v>
      </c>
      <c r="D803" s="295">
        <f t="shared" si="14"/>
        <v>399</v>
      </c>
    </row>
    <row r="804" spans="1:4" ht="24.95" customHeight="1">
      <c r="A804" s="293" t="s">
        <v>50</v>
      </c>
      <c r="B804" s="199">
        <f>SUM(B805,B831,B856,B884,B895,B902,B909,B912)</f>
        <v>56617</v>
      </c>
      <c r="C804" s="199">
        <f>SUM(C805,C831,C856,C884,C895,C902,C909,C912)</f>
        <v>62920</v>
      </c>
      <c r="D804" s="295">
        <f t="shared" si="14"/>
        <v>0.11132698659413251</v>
      </c>
    </row>
    <row r="805" spans="1:4" ht="24.95" customHeight="1">
      <c r="A805" s="303" t="s">
        <v>654</v>
      </c>
      <c r="B805" s="201">
        <f>SUM(B806:B830)</f>
        <v>17585</v>
      </c>
      <c r="C805" s="201">
        <f>SUM(C806:C830)</f>
        <v>5663</v>
      </c>
      <c r="D805" s="295">
        <f t="shared" si="14"/>
        <v>-0.67796417401194198</v>
      </c>
    </row>
    <row r="806" spans="1:4" ht="24.95" customHeight="1">
      <c r="A806" s="298" t="s">
        <v>76</v>
      </c>
      <c r="B806" s="299">
        <v>272</v>
      </c>
      <c r="C806" s="299">
        <v>275</v>
      </c>
      <c r="D806" s="295">
        <f t="shared" si="14"/>
        <v>1.1029411764705883E-2</v>
      </c>
    </row>
    <row r="807" spans="1:4" ht="24.95" customHeight="1">
      <c r="A807" s="303" t="s">
        <v>77</v>
      </c>
      <c r="B807" s="203"/>
      <c r="C807" s="203"/>
      <c r="D807" s="295"/>
    </row>
    <row r="808" spans="1:4" ht="24.95" customHeight="1">
      <c r="A808" s="303" t="s">
        <v>78</v>
      </c>
      <c r="B808" s="203"/>
      <c r="C808" s="203"/>
      <c r="D808" s="295"/>
    </row>
    <row r="809" spans="1:4" ht="24.95" customHeight="1">
      <c r="A809" s="296" t="s">
        <v>85</v>
      </c>
      <c r="B809" s="203">
        <v>4396</v>
      </c>
      <c r="C809" s="203">
        <v>4538</v>
      </c>
      <c r="D809" s="295">
        <f t="shared" si="14"/>
        <v>3.2302092811646949E-2</v>
      </c>
    </row>
    <row r="810" spans="1:4" ht="24.95" customHeight="1">
      <c r="A810" s="296" t="s">
        <v>655</v>
      </c>
      <c r="B810" s="203"/>
      <c r="C810" s="203"/>
      <c r="D810" s="295"/>
    </row>
    <row r="811" spans="1:4" ht="24.95" customHeight="1">
      <c r="A811" s="296" t="s">
        <v>656</v>
      </c>
      <c r="B811" s="203"/>
      <c r="C811" s="203"/>
      <c r="D811" s="295"/>
    </row>
    <row r="812" spans="1:4" ht="24.95" customHeight="1">
      <c r="A812" s="296" t="s">
        <v>657</v>
      </c>
      <c r="B812" s="203">
        <v>33</v>
      </c>
      <c r="C812" s="203">
        <v>33</v>
      </c>
      <c r="D812" s="295">
        <f t="shared" si="14"/>
        <v>0</v>
      </c>
    </row>
    <row r="813" spans="1:4" ht="24.95" customHeight="1">
      <c r="A813" s="296" t="s">
        <v>658</v>
      </c>
      <c r="B813" s="203">
        <v>20</v>
      </c>
      <c r="C813" s="203">
        <v>20</v>
      </c>
      <c r="D813" s="295">
        <f t="shared" si="14"/>
        <v>0</v>
      </c>
    </row>
    <row r="814" spans="1:4" ht="24.95" customHeight="1">
      <c r="A814" s="296" t="s">
        <v>659</v>
      </c>
      <c r="B814" s="203"/>
      <c r="C814" s="203"/>
      <c r="D814" s="295"/>
    </row>
    <row r="815" spans="1:4" ht="24.95" customHeight="1">
      <c r="A815" s="296" t="s">
        <v>660</v>
      </c>
      <c r="B815" s="311"/>
      <c r="C815" s="311"/>
      <c r="D815" s="295"/>
    </row>
    <row r="816" spans="1:4" ht="24.95" customHeight="1">
      <c r="A816" s="296" t="s">
        <v>661</v>
      </c>
      <c r="B816" s="297"/>
      <c r="C816" s="297"/>
      <c r="D816" s="295"/>
    </row>
    <row r="817" spans="1:4" ht="24.95" customHeight="1">
      <c r="A817" s="296" t="s">
        <v>662</v>
      </c>
      <c r="B817" s="201"/>
      <c r="C817" s="201"/>
      <c r="D817" s="295"/>
    </row>
    <row r="818" spans="1:4" ht="24.95" customHeight="1">
      <c r="A818" s="296" t="s">
        <v>663</v>
      </c>
      <c r="B818" s="203"/>
      <c r="C818" s="203"/>
      <c r="D818" s="295"/>
    </row>
    <row r="819" spans="1:4" ht="24.95" customHeight="1">
      <c r="A819" s="296" t="s">
        <v>664</v>
      </c>
      <c r="B819" s="203"/>
      <c r="C819" s="203"/>
      <c r="D819" s="295"/>
    </row>
    <row r="820" spans="1:4" ht="24.95" customHeight="1">
      <c r="A820" s="296" t="s">
        <v>665</v>
      </c>
      <c r="B820" s="203"/>
      <c r="C820" s="203"/>
      <c r="D820" s="295"/>
    </row>
    <row r="821" spans="1:4" ht="24.95" customHeight="1">
      <c r="A821" s="296" t="s">
        <v>666</v>
      </c>
      <c r="B821" s="203">
        <v>1855</v>
      </c>
      <c r="C821" s="203">
        <v>437</v>
      </c>
      <c r="D821" s="295">
        <f t="shared" si="14"/>
        <v>-0.76442048517520211</v>
      </c>
    </row>
    <row r="822" spans="1:4" ht="24.95" customHeight="1">
      <c r="A822" s="296" t="s">
        <v>667</v>
      </c>
      <c r="B822" s="203"/>
      <c r="C822" s="203"/>
      <c r="D822" s="295"/>
    </row>
    <row r="823" spans="1:4" ht="24.95" customHeight="1">
      <c r="A823" s="296" t="s">
        <v>668</v>
      </c>
      <c r="B823" s="203"/>
      <c r="C823" s="203"/>
      <c r="D823" s="295"/>
    </row>
    <row r="824" spans="1:4" ht="24.95" customHeight="1">
      <c r="A824" s="296" t="s">
        <v>669</v>
      </c>
      <c r="B824" s="203">
        <v>100</v>
      </c>
      <c r="C824" s="203"/>
      <c r="D824" s="295">
        <f t="shared" si="14"/>
        <v>-1</v>
      </c>
    </row>
    <row r="825" spans="1:4" ht="24.95" customHeight="1">
      <c r="A825" s="296" t="s">
        <v>670</v>
      </c>
      <c r="B825" s="203">
        <v>907</v>
      </c>
      <c r="C825" s="203">
        <v>289</v>
      </c>
      <c r="D825" s="295">
        <f t="shared" si="14"/>
        <v>-0.68136714443219404</v>
      </c>
    </row>
    <row r="826" spans="1:4" ht="24.95" customHeight="1">
      <c r="A826" s="296" t="s">
        <v>671</v>
      </c>
      <c r="B826" s="203">
        <v>9000</v>
      </c>
      <c r="C826" s="203"/>
      <c r="D826" s="295">
        <f t="shared" si="14"/>
        <v>-1</v>
      </c>
    </row>
    <row r="827" spans="1:4" ht="24.95" customHeight="1">
      <c r="A827" s="296" t="s">
        <v>672</v>
      </c>
      <c r="B827" s="203"/>
      <c r="C827" s="203"/>
      <c r="D827" s="295"/>
    </row>
    <row r="828" spans="1:4" ht="24.95" customHeight="1">
      <c r="A828" s="296" t="s">
        <v>673</v>
      </c>
      <c r="B828" s="203">
        <v>102</v>
      </c>
      <c r="C828" s="203">
        <v>51</v>
      </c>
      <c r="D828" s="295">
        <f t="shared" si="14"/>
        <v>-0.5</v>
      </c>
    </row>
    <row r="829" spans="1:4" ht="24.95" customHeight="1">
      <c r="A829" s="318" t="s">
        <v>674</v>
      </c>
      <c r="B829" s="319"/>
      <c r="C829" s="319"/>
      <c r="D829" s="295"/>
    </row>
    <row r="830" spans="1:4" ht="24.95" customHeight="1">
      <c r="A830" s="300" t="s">
        <v>675</v>
      </c>
      <c r="B830" s="317">
        <v>900</v>
      </c>
      <c r="C830" s="317">
        <v>20</v>
      </c>
      <c r="D830" s="295">
        <f t="shared" si="14"/>
        <v>-0.97777777777777775</v>
      </c>
    </row>
    <row r="831" spans="1:4" ht="24.95" customHeight="1">
      <c r="A831" s="296" t="s">
        <v>676</v>
      </c>
      <c r="B831" s="201">
        <f>SUM(B832:B855)</f>
        <v>15191</v>
      </c>
      <c r="C831" s="201">
        <f>SUM(C832:C855)</f>
        <v>6513</v>
      </c>
      <c r="D831" s="295">
        <f t="shared" si="14"/>
        <v>-0.57125929826871169</v>
      </c>
    </row>
    <row r="832" spans="1:4" ht="24.95" customHeight="1">
      <c r="A832" s="298" t="s">
        <v>76</v>
      </c>
      <c r="B832" s="299">
        <v>822</v>
      </c>
      <c r="C832" s="299">
        <v>888</v>
      </c>
      <c r="D832" s="295">
        <f t="shared" si="14"/>
        <v>8.0291970802919707E-2</v>
      </c>
    </row>
    <row r="833" spans="1:4" ht="24.95" customHeight="1">
      <c r="A833" s="296" t="s">
        <v>77</v>
      </c>
      <c r="B833" s="203"/>
      <c r="C833" s="203"/>
      <c r="D833" s="295"/>
    </row>
    <row r="834" spans="1:4" ht="24.95" customHeight="1">
      <c r="A834" s="296" t="s">
        <v>78</v>
      </c>
      <c r="B834" s="203"/>
      <c r="C834" s="203"/>
      <c r="D834" s="295"/>
    </row>
    <row r="835" spans="1:4" ht="24.95" customHeight="1">
      <c r="A835" s="296" t="s">
        <v>677</v>
      </c>
      <c r="B835" s="203">
        <v>5135</v>
      </c>
      <c r="C835" s="203">
        <v>1333</v>
      </c>
      <c r="D835" s="295">
        <f t="shared" si="14"/>
        <v>-0.74040895813047714</v>
      </c>
    </row>
    <row r="836" spans="1:4" ht="24.95" customHeight="1">
      <c r="A836" s="296" t="s">
        <v>678</v>
      </c>
      <c r="B836" s="311">
        <v>2700</v>
      </c>
      <c r="C836" s="311">
        <v>3500</v>
      </c>
      <c r="D836" s="295">
        <f t="shared" si="14"/>
        <v>0.29629629629629628</v>
      </c>
    </row>
    <row r="837" spans="1:4" ht="24.95" customHeight="1">
      <c r="A837" s="296" t="s">
        <v>679</v>
      </c>
      <c r="B837" s="297"/>
      <c r="C837" s="297"/>
      <c r="D837" s="295"/>
    </row>
    <row r="838" spans="1:4" ht="24.95" customHeight="1">
      <c r="A838" s="296" t="s">
        <v>680</v>
      </c>
      <c r="B838" s="201"/>
      <c r="C838" s="201"/>
      <c r="D838" s="295"/>
    </row>
    <row r="839" spans="1:4" ht="24.95" customHeight="1">
      <c r="A839" s="296" t="s">
        <v>681</v>
      </c>
      <c r="B839" s="203">
        <v>3594</v>
      </c>
      <c r="C839" s="203"/>
      <c r="D839" s="295">
        <f t="shared" ref="D839:D898" si="15">(C839-B839)/B839</f>
        <v>-1</v>
      </c>
    </row>
    <row r="840" spans="1:4" ht="24.95" customHeight="1">
      <c r="A840" s="296" t="s">
        <v>682</v>
      </c>
      <c r="B840" s="203"/>
      <c r="C840" s="203"/>
      <c r="D840" s="295"/>
    </row>
    <row r="841" spans="1:4" ht="24.95" customHeight="1">
      <c r="A841" s="296" t="s">
        <v>683</v>
      </c>
      <c r="B841" s="203">
        <v>35</v>
      </c>
      <c r="C841" s="203">
        <v>35</v>
      </c>
      <c r="D841" s="295">
        <f t="shared" si="15"/>
        <v>0</v>
      </c>
    </row>
    <row r="842" spans="1:4" ht="24.95" customHeight="1">
      <c r="A842" s="296" t="s">
        <v>684</v>
      </c>
      <c r="B842" s="203">
        <v>5</v>
      </c>
      <c r="C842" s="203">
        <v>5</v>
      </c>
      <c r="D842" s="295">
        <f t="shared" si="15"/>
        <v>0</v>
      </c>
    </row>
    <row r="843" spans="1:4" ht="24.95" customHeight="1">
      <c r="A843" s="296" t="s">
        <v>685</v>
      </c>
      <c r="B843" s="203">
        <v>53</v>
      </c>
      <c r="C843" s="203"/>
      <c r="D843" s="295">
        <f t="shared" si="15"/>
        <v>-1</v>
      </c>
    </row>
    <row r="844" spans="1:4" ht="24.95" customHeight="1">
      <c r="A844" s="296" t="s">
        <v>686</v>
      </c>
      <c r="B844" s="203"/>
      <c r="C844" s="203"/>
      <c r="D844" s="295"/>
    </row>
    <row r="845" spans="1:4" ht="24.95" customHeight="1">
      <c r="A845" s="296" t="s">
        <v>687</v>
      </c>
      <c r="B845" s="203"/>
      <c r="C845" s="203"/>
      <c r="D845" s="295"/>
    </row>
    <row r="846" spans="1:4" ht="24.95" customHeight="1">
      <c r="A846" s="296" t="s">
        <v>688</v>
      </c>
      <c r="B846" s="203"/>
      <c r="C846" s="203">
        <v>500</v>
      </c>
      <c r="D846" s="295"/>
    </row>
    <row r="847" spans="1:4" ht="24.95" customHeight="1">
      <c r="A847" s="296" t="s">
        <v>689</v>
      </c>
      <c r="B847" s="203"/>
      <c r="C847" s="203"/>
      <c r="D847" s="295"/>
    </row>
    <row r="848" spans="1:4" ht="24.95" customHeight="1">
      <c r="A848" s="296" t="s">
        <v>690</v>
      </c>
      <c r="B848" s="203"/>
      <c r="C848" s="203"/>
      <c r="D848" s="295"/>
    </row>
    <row r="849" spans="1:4" ht="24.95" customHeight="1">
      <c r="A849" s="296" t="s">
        <v>691</v>
      </c>
      <c r="B849" s="203"/>
      <c r="C849" s="203"/>
      <c r="D849" s="295"/>
    </row>
    <row r="850" spans="1:4" ht="24.95" customHeight="1">
      <c r="A850" s="296" t="s">
        <v>692</v>
      </c>
      <c r="B850" s="203"/>
      <c r="C850" s="203"/>
      <c r="D850" s="295"/>
    </row>
    <row r="851" spans="1:4" ht="24.95" customHeight="1">
      <c r="A851" s="296" t="s">
        <v>693</v>
      </c>
      <c r="B851" s="203">
        <v>250</v>
      </c>
      <c r="C851" s="203">
        <v>155</v>
      </c>
      <c r="D851" s="295">
        <f t="shared" si="15"/>
        <v>-0.38</v>
      </c>
    </row>
    <row r="852" spans="1:4" ht="24.95" customHeight="1">
      <c r="A852" s="296" t="s">
        <v>694</v>
      </c>
      <c r="B852" s="203"/>
      <c r="C852" s="203"/>
      <c r="D852" s="295"/>
    </row>
    <row r="853" spans="1:4" ht="24.95" customHeight="1">
      <c r="A853" s="296" t="s">
        <v>695</v>
      </c>
      <c r="B853" s="203"/>
      <c r="C853" s="203"/>
      <c r="D853" s="295"/>
    </row>
    <row r="854" spans="1:4" ht="24.95" customHeight="1">
      <c r="A854" s="296" t="s">
        <v>661</v>
      </c>
      <c r="B854" s="203"/>
      <c r="C854" s="203"/>
      <c r="D854" s="295"/>
    </row>
    <row r="855" spans="1:4" ht="24.95" customHeight="1">
      <c r="A855" s="300" t="s">
        <v>696</v>
      </c>
      <c r="B855" s="301">
        <v>2597</v>
      </c>
      <c r="C855" s="301">
        <v>97</v>
      </c>
      <c r="D855" s="295">
        <f t="shared" si="15"/>
        <v>-0.9626492106276473</v>
      </c>
    </row>
    <row r="856" spans="1:4" ht="24.95" customHeight="1">
      <c r="A856" s="296" t="s">
        <v>697</v>
      </c>
      <c r="B856" s="201">
        <f>SUM(B857:B883)</f>
        <v>2539</v>
      </c>
      <c r="C856" s="201">
        <f>SUM(C857:C883)</f>
        <v>3808</v>
      </c>
      <c r="D856" s="295">
        <f t="shared" si="15"/>
        <v>0.4998030720756203</v>
      </c>
    </row>
    <row r="857" spans="1:4" ht="24.95" customHeight="1">
      <c r="A857" s="315" t="s">
        <v>76</v>
      </c>
      <c r="B857" s="299">
        <v>249</v>
      </c>
      <c r="C857" s="299">
        <v>221</v>
      </c>
      <c r="D857" s="295">
        <f t="shared" si="15"/>
        <v>-0.11244979919678715</v>
      </c>
    </row>
    <row r="858" spans="1:4" ht="24.95" customHeight="1">
      <c r="A858" s="296" t="s">
        <v>77</v>
      </c>
      <c r="B858" s="203"/>
      <c r="C858" s="203"/>
      <c r="D858" s="295"/>
    </row>
    <row r="859" spans="1:4" ht="24.95" customHeight="1">
      <c r="A859" s="296" t="s">
        <v>78</v>
      </c>
      <c r="B859" s="203"/>
      <c r="C859" s="203"/>
      <c r="D859" s="295"/>
    </row>
    <row r="860" spans="1:4" ht="24.95" customHeight="1">
      <c r="A860" s="296" t="s">
        <v>698</v>
      </c>
      <c r="B860" s="203"/>
      <c r="C860" s="203"/>
      <c r="D860" s="295"/>
    </row>
    <row r="861" spans="1:4" ht="24.95" customHeight="1">
      <c r="A861" s="296" t="s">
        <v>699</v>
      </c>
      <c r="B861" s="203">
        <v>50</v>
      </c>
      <c r="C861" s="203">
        <v>50</v>
      </c>
      <c r="D861" s="295">
        <f t="shared" si="15"/>
        <v>0</v>
      </c>
    </row>
    <row r="862" spans="1:4" ht="24.95" customHeight="1">
      <c r="A862" s="296" t="s">
        <v>700</v>
      </c>
      <c r="B862" s="203"/>
      <c r="C862" s="203"/>
      <c r="D862" s="295"/>
    </row>
    <row r="863" spans="1:4" ht="24.95" customHeight="1">
      <c r="A863" s="296" t="s">
        <v>701</v>
      </c>
      <c r="B863" s="297"/>
      <c r="C863" s="297"/>
      <c r="D863" s="295"/>
    </row>
    <row r="864" spans="1:4" ht="24.95" customHeight="1">
      <c r="A864" s="296" t="s">
        <v>702</v>
      </c>
      <c r="B864" s="203"/>
      <c r="C864" s="203"/>
      <c r="D864" s="295"/>
    </row>
    <row r="865" spans="1:4" ht="24.95" customHeight="1">
      <c r="A865" s="296" t="s">
        <v>703</v>
      </c>
      <c r="B865" s="203"/>
      <c r="C865" s="203"/>
      <c r="D865" s="295"/>
    </row>
    <row r="866" spans="1:4" ht="24.95" customHeight="1">
      <c r="A866" s="296" t="s">
        <v>704</v>
      </c>
      <c r="B866" s="203"/>
      <c r="C866" s="203"/>
      <c r="D866" s="295"/>
    </row>
    <row r="867" spans="1:4" ht="24.95" customHeight="1">
      <c r="A867" s="296" t="s">
        <v>705</v>
      </c>
      <c r="B867" s="203">
        <v>34</v>
      </c>
      <c r="C867" s="203">
        <v>34</v>
      </c>
      <c r="D867" s="295"/>
    </row>
    <row r="868" spans="1:4" ht="24.95" customHeight="1">
      <c r="A868" s="296" t="s">
        <v>706</v>
      </c>
      <c r="B868" s="203"/>
      <c r="C868" s="203"/>
      <c r="D868" s="295"/>
    </row>
    <row r="869" spans="1:4" ht="24.95" customHeight="1">
      <c r="A869" s="296" t="s">
        <v>707</v>
      </c>
      <c r="B869" s="203"/>
      <c r="C869" s="203"/>
      <c r="D869" s="295"/>
    </row>
    <row r="870" spans="1:4" ht="24.95" customHeight="1">
      <c r="A870" s="296" t="s">
        <v>708</v>
      </c>
      <c r="B870" s="203">
        <v>300</v>
      </c>
      <c r="C870" s="203"/>
      <c r="D870" s="295">
        <f t="shared" si="15"/>
        <v>-1</v>
      </c>
    </row>
    <row r="871" spans="1:4" ht="24.95" customHeight="1">
      <c r="A871" s="296" t="s">
        <v>709</v>
      </c>
      <c r="B871" s="203"/>
      <c r="C871" s="203"/>
      <c r="D871" s="295"/>
    </row>
    <row r="872" spans="1:4" ht="24.95" customHeight="1">
      <c r="A872" s="296" t="s">
        <v>710</v>
      </c>
      <c r="B872" s="203">
        <v>400</v>
      </c>
      <c r="C872" s="203">
        <v>2389</v>
      </c>
      <c r="D872" s="295"/>
    </row>
    <row r="873" spans="1:4" ht="24.95" customHeight="1">
      <c r="A873" s="296" t="s">
        <v>711</v>
      </c>
      <c r="B873" s="203">
        <v>976</v>
      </c>
      <c r="C873" s="203">
        <v>1084</v>
      </c>
      <c r="D873" s="295">
        <f t="shared" si="15"/>
        <v>0.11065573770491803</v>
      </c>
    </row>
    <row r="874" spans="1:4" ht="24.95" customHeight="1">
      <c r="A874" s="296" t="s">
        <v>712</v>
      </c>
      <c r="B874" s="203"/>
      <c r="C874" s="203"/>
      <c r="D874" s="295"/>
    </row>
    <row r="875" spans="1:4" ht="24.95" customHeight="1">
      <c r="A875" s="296" t="s">
        <v>713</v>
      </c>
      <c r="B875" s="203"/>
      <c r="C875" s="203"/>
      <c r="D875" s="295"/>
    </row>
    <row r="876" spans="1:4" ht="24.95" customHeight="1">
      <c r="A876" s="296" t="s">
        <v>714</v>
      </c>
      <c r="B876" s="203"/>
      <c r="C876" s="203"/>
      <c r="D876" s="295"/>
    </row>
    <row r="877" spans="1:4" ht="24.95" customHeight="1">
      <c r="A877" s="296" t="s">
        <v>715</v>
      </c>
      <c r="B877" s="203"/>
      <c r="C877" s="203"/>
      <c r="D877" s="295"/>
    </row>
    <row r="878" spans="1:4" ht="24.95" customHeight="1">
      <c r="A878" s="296" t="s">
        <v>689</v>
      </c>
      <c r="B878" s="203"/>
      <c r="C878" s="203"/>
      <c r="D878" s="295"/>
    </row>
    <row r="879" spans="1:4" ht="24.95" customHeight="1">
      <c r="A879" s="296" t="s">
        <v>716</v>
      </c>
      <c r="B879" s="203"/>
      <c r="C879" s="203"/>
      <c r="D879" s="295"/>
    </row>
    <row r="880" spans="1:4" ht="24.95" customHeight="1">
      <c r="A880" s="296" t="s">
        <v>717</v>
      </c>
      <c r="B880" s="203">
        <v>500</v>
      </c>
      <c r="C880" s="203"/>
      <c r="D880" s="295"/>
    </row>
    <row r="881" spans="1:4" ht="24.95" customHeight="1">
      <c r="A881" s="305" t="s">
        <v>718</v>
      </c>
      <c r="B881" s="307"/>
      <c r="C881" s="307"/>
      <c r="D881" s="295"/>
    </row>
    <row r="882" spans="1:4" ht="24.95" customHeight="1">
      <c r="A882" s="305" t="s">
        <v>719</v>
      </c>
      <c r="B882" s="307"/>
      <c r="C882" s="307"/>
      <c r="D882" s="295"/>
    </row>
    <row r="883" spans="1:4" ht="24.95" customHeight="1">
      <c r="A883" s="303" t="s">
        <v>720</v>
      </c>
      <c r="B883" s="203">
        <v>30</v>
      </c>
      <c r="C883" s="203">
        <v>30</v>
      </c>
      <c r="D883" s="295">
        <f t="shared" si="15"/>
        <v>0</v>
      </c>
    </row>
    <row r="884" spans="1:4" ht="24.95" customHeight="1">
      <c r="A884" s="296" t="s">
        <v>721</v>
      </c>
      <c r="B884" s="201">
        <f>SUM(B885:B894)</f>
        <v>17584</v>
      </c>
      <c r="C884" s="201">
        <f>SUM(C885:C894)</f>
        <v>43928</v>
      </c>
      <c r="D884" s="295">
        <f t="shared" si="15"/>
        <v>1.4981801637852594</v>
      </c>
    </row>
    <row r="885" spans="1:4" ht="24.95" customHeight="1">
      <c r="A885" s="298" t="s">
        <v>76</v>
      </c>
      <c r="B885" s="299">
        <v>292</v>
      </c>
      <c r="C885" s="299">
        <v>306</v>
      </c>
      <c r="D885" s="295">
        <f t="shared" si="15"/>
        <v>4.7945205479452052E-2</v>
      </c>
    </row>
    <row r="886" spans="1:4" ht="24.95" customHeight="1">
      <c r="A886" s="296" t="s">
        <v>77</v>
      </c>
      <c r="B886" s="203"/>
      <c r="C886" s="203"/>
      <c r="D886" s="295"/>
    </row>
    <row r="887" spans="1:4" ht="24.95" customHeight="1">
      <c r="A887" s="296" t="s">
        <v>78</v>
      </c>
      <c r="B887" s="203"/>
      <c r="C887" s="203"/>
      <c r="D887" s="295"/>
    </row>
    <row r="888" spans="1:4" ht="24.95" customHeight="1">
      <c r="A888" s="296" t="s">
        <v>722</v>
      </c>
      <c r="B888" s="203">
        <v>9387</v>
      </c>
      <c r="C888" s="203">
        <v>32666</v>
      </c>
      <c r="D888" s="295">
        <f t="shared" si="15"/>
        <v>2.4799190369660167</v>
      </c>
    </row>
    <row r="889" spans="1:4" ht="24.95" customHeight="1">
      <c r="A889" s="303" t="s">
        <v>723</v>
      </c>
      <c r="B889" s="203">
        <v>6866</v>
      </c>
      <c r="C889" s="203">
        <v>9586</v>
      </c>
      <c r="D889" s="295">
        <f t="shared" si="15"/>
        <v>0.39615496650160209</v>
      </c>
    </row>
    <row r="890" spans="1:4" ht="24.95" customHeight="1">
      <c r="A890" s="296" t="s">
        <v>724</v>
      </c>
      <c r="B890" s="203"/>
      <c r="C890" s="203"/>
      <c r="D890" s="295"/>
    </row>
    <row r="891" spans="1:4" ht="24.95" customHeight="1">
      <c r="A891" s="296" t="s">
        <v>725</v>
      </c>
      <c r="B891" s="203"/>
      <c r="C891" s="203"/>
      <c r="D891" s="295"/>
    </row>
    <row r="892" spans="1:4" ht="24.95" customHeight="1">
      <c r="A892" s="296" t="s">
        <v>726</v>
      </c>
      <c r="B892" s="203"/>
      <c r="C892" s="203"/>
      <c r="D892" s="295"/>
    </row>
    <row r="893" spans="1:4" ht="41.1" customHeight="1">
      <c r="A893" s="296" t="s">
        <v>727</v>
      </c>
      <c r="B893" s="203"/>
      <c r="C893" s="203"/>
      <c r="D893" s="295"/>
    </row>
    <row r="894" spans="1:4" ht="24.95" customHeight="1">
      <c r="A894" s="300" t="s">
        <v>728</v>
      </c>
      <c r="B894" s="301">
        <v>1039</v>
      </c>
      <c r="C894" s="301">
        <v>1370</v>
      </c>
      <c r="D894" s="295">
        <f t="shared" si="15"/>
        <v>0.31857555341674687</v>
      </c>
    </row>
    <row r="895" spans="1:4" ht="24.95" customHeight="1">
      <c r="A895" s="296" t="s">
        <v>729</v>
      </c>
      <c r="B895" s="201">
        <f>SUM(B896:B901)</f>
        <v>2811</v>
      </c>
      <c r="C895" s="201">
        <f>SUM(C896:C901)</f>
        <v>2702</v>
      </c>
      <c r="D895" s="295">
        <f t="shared" si="15"/>
        <v>-3.8776236214870155E-2</v>
      </c>
    </row>
    <row r="896" spans="1:4" ht="24.95" customHeight="1">
      <c r="A896" s="298" t="s">
        <v>730</v>
      </c>
      <c r="B896" s="299"/>
      <c r="C896" s="299"/>
      <c r="D896" s="295"/>
    </row>
    <row r="897" spans="1:4" ht="24.95" customHeight="1">
      <c r="A897" s="296" t="s">
        <v>731</v>
      </c>
      <c r="B897" s="203"/>
      <c r="C897" s="203"/>
      <c r="D897" s="295"/>
    </row>
    <row r="898" spans="1:4" ht="24.95" customHeight="1">
      <c r="A898" s="296" t="s">
        <v>732</v>
      </c>
      <c r="B898" s="203">
        <v>2651</v>
      </c>
      <c r="C898" s="203">
        <v>2702</v>
      </c>
      <c r="D898" s="295">
        <f t="shared" si="15"/>
        <v>1.9238023387400979E-2</v>
      </c>
    </row>
    <row r="899" spans="1:4" ht="24.95" customHeight="1">
      <c r="A899" s="296" t="s">
        <v>733</v>
      </c>
      <c r="B899" s="203"/>
      <c r="C899" s="203"/>
      <c r="D899" s="295"/>
    </row>
    <row r="900" spans="1:4" ht="24.95" customHeight="1">
      <c r="A900" s="296" t="s">
        <v>734</v>
      </c>
      <c r="B900" s="203">
        <v>150</v>
      </c>
      <c r="C900" s="203"/>
      <c r="D900" s="295"/>
    </row>
    <row r="901" spans="1:4" ht="24.95" customHeight="1">
      <c r="A901" s="300" t="s">
        <v>735</v>
      </c>
      <c r="B901" s="301">
        <v>10</v>
      </c>
      <c r="C901" s="301"/>
      <c r="D901" s="295">
        <f t="shared" ref="D901:D938" si="16">(C901-B901)/B901</f>
        <v>-1</v>
      </c>
    </row>
    <row r="902" spans="1:4" ht="24.95" customHeight="1">
      <c r="A902" s="296" t="s">
        <v>736</v>
      </c>
      <c r="B902" s="201">
        <f>SUM(B903:B908)</f>
        <v>138</v>
      </c>
      <c r="C902" s="201">
        <f>SUM(C903:C908)</f>
        <v>206</v>
      </c>
      <c r="D902" s="295">
        <f t="shared" si="16"/>
        <v>0.49275362318840582</v>
      </c>
    </row>
    <row r="903" spans="1:4" ht="24.95" customHeight="1">
      <c r="A903" s="298" t="s">
        <v>737</v>
      </c>
      <c r="B903" s="314"/>
      <c r="C903" s="314"/>
      <c r="D903" s="295"/>
    </row>
    <row r="904" spans="1:4" ht="24.95" customHeight="1">
      <c r="A904" s="303" t="s">
        <v>738</v>
      </c>
      <c r="B904" s="311"/>
      <c r="C904" s="311"/>
      <c r="D904" s="295"/>
    </row>
    <row r="905" spans="1:4" ht="24.95" customHeight="1">
      <c r="A905" s="303" t="s">
        <v>739</v>
      </c>
      <c r="B905" s="203">
        <v>117</v>
      </c>
      <c r="C905" s="203">
        <v>186</v>
      </c>
      <c r="D905" s="295">
        <f t="shared" si="16"/>
        <v>0.58974358974358976</v>
      </c>
    </row>
    <row r="906" spans="1:4" ht="24.95" customHeight="1">
      <c r="A906" s="303" t="s">
        <v>740</v>
      </c>
      <c r="B906" s="203">
        <v>21</v>
      </c>
      <c r="C906" s="203">
        <v>20</v>
      </c>
      <c r="D906" s="295">
        <f t="shared" si="16"/>
        <v>-4.7619047619047616E-2</v>
      </c>
    </row>
    <row r="907" spans="1:4" ht="24.95" customHeight="1">
      <c r="A907" s="303" t="s">
        <v>741</v>
      </c>
      <c r="B907" s="203"/>
      <c r="C907" s="203"/>
      <c r="D907" s="295"/>
    </row>
    <row r="908" spans="1:4" ht="24.95" customHeight="1">
      <c r="A908" s="304" t="s">
        <v>742</v>
      </c>
      <c r="B908" s="301"/>
      <c r="C908" s="301"/>
      <c r="D908" s="295"/>
    </row>
    <row r="909" spans="1:4" ht="24.95" customHeight="1">
      <c r="A909" s="303" t="s">
        <v>743</v>
      </c>
      <c r="B909" s="201">
        <f>SUM(B910:B911)</f>
        <v>0</v>
      </c>
      <c r="C909" s="201">
        <f>SUM(C910:C911)</f>
        <v>0</v>
      </c>
      <c r="D909" s="295"/>
    </row>
    <row r="910" spans="1:4" ht="24.95" customHeight="1">
      <c r="A910" s="315" t="s">
        <v>744</v>
      </c>
      <c r="B910" s="299"/>
      <c r="C910" s="299"/>
      <c r="D910" s="295"/>
    </row>
    <row r="911" spans="1:4" ht="24.95" customHeight="1">
      <c r="A911" s="304" t="s">
        <v>745</v>
      </c>
      <c r="B911" s="301"/>
      <c r="C911" s="301"/>
      <c r="D911" s="295"/>
    </row>
    <row r="912" spans="1:4" ht="24.95" customHeight="1">
      <c r="A912" s="303" t="s">
        <v>746</v>
      </c>
      <c r="B912" s="201">
        <f>SUM(B913:B914)</f>
        <v>769</v>
      </c>
      <c r="C912" s="201">
        <f>SUM(C913:C914)</f>
        <v>100</v>
      </c>
      <c r="D912" s="295">
        <f t="shared" si="16"/>
        <v>-0.86996098829648894</v>
      </c>
    </row>
    <row r="913" spans="1:4" ht="24.95" customHeight="1">
      <c r="A913" s="315" t="s">
        <v>747</v>
      </c>
      <c r="B913" s="299"/>
      <c r="C913" s="299"/>
      <c r="D913" s="295"/>
    </row>
    <row r="914" spans="1:4" ht="24.95" customHeight="1">
      <c r="A914" s="304" t="s">
        <v>748</v>
      </c>
      <c r="B914" s="316">
        <v>769</v>
      </c>
      <c r="C914" s="316">
        <v>100</v>
      </c>
      <c r="D914" s="295">
        <f t="shared" si="16"/>
        <v>-0.86996098829648894</v>
      </c>
    </row>
    <row r="915" spans="1:4" ht="24.95" customHeight="1">
      <c r="A915" s="293" t="s">
        <v>51</v>
      </c>
      <c r="B915" s="294">
        <f>SUM(B916,B939,B949,B959,B964,B971,B976)</f>
        <v>1264</v>
      </c>
      <c r="C915" s="294">
        <f>SUM(C916,C939,C949,C959,C964,C971,C976)</f>
        <v>1498</v>
      </c>
      <c r="D915" s="295">
        <f t="shared" si="16"/>
        <v>0.185126582278481</v>
      </c>
    </row>
    <row r="916" spans="1:4" ht="24.95" customHeight="1">
      <c r="A916" s="296" t="s">
        <v>749</v>
      </c>
      <c r="B916" s="201">
        <f>SUM(B917:B938)</f>
        <v>1264</v>
      </c>
      <c r="C916" s="201">
        <f>SUM(C917:C938)</f>
        <v>1498</v>
      </c>
      <c r="D916" s="295">
        <f t="shared" si="16"/>
        <v>0.185126582278481</v>
      </c>
    </row>
    <row r="917" spans="1:4" ht="24.95" customHeight="1">
      <c r="A917" s="298" t="s">
        <v>76</v>
      </c>
      <c r="B917" s="299">
        <v>217</v>
      </c>
      <c r="C917" s="299">
        <v>265</v>
      </c>
      <c r="D917" s="295">
        <f t="shared" si="16"/>
        <v>0.22119815668202766</v>
      </c>
    </row>
    <row r="918" spans="1:4" ht="24.95" customHeight="1">
      <c r="A918" s="296" t="s">
        <v>77</v>
      </c>
      <c r="B918" s="203"/>
      <c r="C918" s="203"/>
      <c r="D918" s="295"/>
    </row>
    <row r="919" spans="1:4" ht="24.95" customHeight="1">
      <c r="A919" s="296" t="s">
        <v>78</v>
      </c>
      <c r="B919" s="203"/>
      <c r="C919" s="203"/>
      <c r="D919" s="295"/>
    </row>
    <row r="920" spans="1:4" ht="24.95" customHeight="1">
      <c r="A920" s="296" t="s">
        <v>750</v>
      </c>
      <c r="B920" s="203"/>
      <c r="C920" s="203"/>
      <c r="D920" s="295"/>
    </row>
    <row r="921" spans="1:4" ht="24.95" customHeight="1">
      <c r="A921" s="296" t="s">
        <v>751</v>
      </c>
      <c r="B921" s="203">
        <v>628</v>
      </c>
      <c r="C921" s="203">
        <v>732</v>
      </c>
      <c r="D921" s="295">
        <f t="shared" si="16"/>
        <v>0.16560509554140126</v>
      </c>
    </row>
    <row r="922" spans="1:4" ht="24.95" customHeight="1">
      <c r="A922" s="296" t="s">
        <v>752</v>
      </c>
      <c r="B922" s="203"/>
      <c r="C922" s="203"/>
      <c r="D922" s="295"/>
    </row>
    <row r="923" spans="1:4" ht="24.95" customHeight="1">
      <c r="A923" s="303" t="s">
        <v>753</v>
      </c>
      <c r="B923" s="203"/>
      <c r="C923" s="203"/>
      <c r="D923" s="295"/>
    </row>
    <row r="924" spans="1:4" ht="24.95" customHeight="1">
      <c r="A924" s="296" t="s">
        <v>754</v>
      </c>
      <c r="B924" s="203"/>
      <c r="C924" s="203"/>
      <c r="D924" s="295"/>
    </row>
    <row r="925" spans="1:4" ht="24.95" customHeight="1">
      <c r="A925" s="296" t="s">
        <v>755</v>
      </c>
      <c r="B925" s="201"/>
      <c r="C925" s="201"/>
      <c r="D925" s="295"/>
    </row>
    <row r="926" spans="1:4" ht="24.95" customHeight="1">
      <c r="A926" s="296" t="s">
        <v>756</v>
      </c>
      <c r="B926" s="311"/>
      <c r="C926" s="311"/>
      <c r="D926" s="295"/>
    </row>
    <row r="927" spans="1:4" ht="24.95" customHeight="1">
      <c r="A927" s="296" t="s">
        <v>757</v>
      </c>
      <c r="B927" s="203"/>
      <c r="C927" s="203"/>
      <c r="D927" s="295"/>
    </row>
    <row r="928" spans="1:4" ht="24.95" customHeight="1">
      <c r="A928" s="296" t="s">
        <v>758</v>
      </c>
      <c r="B928" s="203"/>
      <c r="C928" s="203"/>
      <c r="D928" s="295"/>
    </row>
    <row r="929" spans="1:4" ht="24.95" customHeight="1">
      <c r="A929" s="296" t="s">
        <v>759</v>
      </c>
      <c r="B929" s="203"/>
      <c r="C929" s="203"/>
      <c r="D929" s="295"/>
    </row>
    <row r="930" spans="1:4" ht="24.95" customHeight="1">
      <c r="A930" s="296" t="s">
        <v>760</v>
      </c>
      <c r="B930" s="203"/>
      <c r="C930" s="203"/>
      <c r="D930" s="295"/>
    </row>
    <row r="931" spans="1:4" ht="24.95" customHeight="1">
      <c r="A931" s="296" t="s">
        <v>761</v>
      </c>
      <c r="B931" s="201"/>
      <c r="C931" s="201"/>
      <c r="D931" s="295"/>
    </row>
    <row r="932" spans="1:4" ht="24.95" customHeight="1">
      <c r="A932" s="296" t="s">
        <v>762</v>
      </c>
      <c r="B932" s="311"/>
      <c r="C932" s="311"/>
      <c r="D932" s="295"/>
    </row>
    <row r="933" spans="1:4" ht="45.95" customHeight="1">
      <c r="A933" s="296" t="s">
        <v>763</v>
      </c>
      <c r="B933" s="203"/>
      <c r="C933" s="203"/>
      <c r="D933" s="295"/>
    </row>
    <row r="934" spans="1:4" ht="24.95" customHeight="1">
      <c r="A934" s="296" t="s">
        <v>764</v>
      </c>
      <c r="B934" s="203"/>
      <c r="C934" s="203"/>
      <c r="D934" s="295"/>
    </row>
    <row r="935" spans="1:4" ht="24.95" customHeight="1">
      <c r="A935" s="296" t="s">
        <v>765</v>
      </c>
      <c r="B935" s="203"/>
      <c r="C935" s="203"/>
      <c r="D935" s="295"/>
    </row>
    <row r="936" spans="1:4" ht="24.95" customHeight="1">
      <c r="A936" s="296" t="s">
        <v>766</v>
      </c>
      <c r="B936" s="203"/>
      <c r="C936" s="203"/>
      <c r="D936" s="295"/>
    </row>
    <row r="937" spans="1:4" ht="24.95" customHeight="1">
      <c r="A937" s="296" t="s">
        <v>767</v>
      </c>
      <c r="B937" s="203"/>
      <c r="C937" s="203"/>
      <c r="D937" s="295"/>
    </row>
    <row r="938" spans="1:4" ht="24.95" customHeight="1">
      <c r="A938" s="300" t="s">
        <v>768</v>
      </c>
      <c r="B938" s="316">
        <v>419</v>
      </c>
      <c r="C938" s="316">
        <v>501</v>
      </c>
      <c r="D938" s="295">
        <f t="shared" si="16"/>
        <v>0.19570405727923629</v>
      </c>
    </row>
    <row r="939" spans="1:4" ht="24.95" customHeight="1">
      <c r="A939" s="296" t="s">
        <v>769</v>
      </c>
      <c r="B939" s="297">
        <f>SUM(B940:B948)</f>
        <v>0</v>
      </c>
      <c r="C939" s="297">
        <f>SUM(C940:C948)</f>
        <v>0</v>
      </c>
      <c r="D939" s="295"/>
    </row>
    <row r="940" spans="1:4" ht="24.95" customHeight="1">
      <c r="A940" s="298" t="s">
        <v>76</v>
      </c>
      <c r="B940" s="299"/>
      <c r="C940" s="299"/>
      <c r="D940" s="295"/>
    </row>
    <row r="941" spans="1:4" ht="24.95" customHeight="1">
      <c r="A941" s="296" t="s">
        <v>77</v>
      </c>
      <c r="B941" s="203"/>
      <c r="C941" s="203"/>
      <c r="D941" s="295"/>
    </row>
    <row r="942" spans="1:4" ht="24.95" customHeight="1">
      <c r="A942" s="296" t="s">
        <v>78</v>
      </c>
      <c r="B942" s="203"/>
      <c r="C942" s="203"/>
      <c r="D942" s="295"/>
    </row>
    <row r="943" spans="1:4" ht="24.95" customHeight="1">
      <c r="A943" s="296" t="s">
        <v>770</v>
      </c>
      <c r="B943" s="203"/>
      <c r="C943" s="203"/>
      <c r="D943" s="295"/>
    </row>
    <row r="944" spans="1:4" ht="24.95" customHeight="1">
      <c r="A944" s="296" t="s">
        <v>771</v>
      </c>
      <c r="B944" s="203"/>
      <c r="C944" s="203"/>
      <c r="D944" s="295"/>
    </row>
    <row r="945" spans="1:4" ht="24.95" customHeight="1">
      <c r="A945" s="296" t="s">
        <v>772</v>
      </c>
      <c r="B945" s="201"/>
      <c r="C945" s="201"/>
      <c r="D945" s="295"/>
    </row>
    <row r="946" spans="1:4" ht="24.95" customHeight="1">
      <c r="A946" s="303" t="s">
        <v>773</v>
      </c>
      <c r="B946" s="311"/>
      <c r="C946" s="311"/>
      <c r="D946" s="295"/>
    </row>
    <row r="947" spans="1:4" ht="24.95" customHeight="1">
      <c r="A947" s="303" t="s">
        <v>774</v>
      </c>
      <c r="B947" s="203"/>
      <c r="C947" s="203"/>
      <c r="D947" s="295"/>
    </row>
    <row r="948" spans="1:4" ht="24.95" customHeight="1">
      <c r="A948" s="304" t="s">
        <v>775</v>
      </c>
      <c r="B948" s="301"/>
      <c r="C948" s="301"/>
      <c r="D948" s="295"/>
    </row>
    <row r="949" spans="1:4" ht="24.95" customHeight="1">
      <c r="A949" s="303" t="s">
        <v>776</v>
      </c>
      <c r="B949" s="201">
        <f>SUM(B950:B958)</f>
        <v>0</v>
      </c>
      <c r="C949" s="201">
        <f>SUM(C950:C958)</f>
        <v>0</v>
      </c>
      <c r="D949" s="295"/>
    </row>
    <row r="950" spans="1:4" ht="24.95" customHeight="1">
      <c r="A950" s="298" t="s">
        <v>76</v>
      </c>
      <c r="B950" s="310"/>
      <c r="C950" s="310"/>
      <c r="D950" s="295"/>
    </row>
    <row r="951" spans="1:4" ht="24.95" customHeight="1">
      <c r="A951" s="296" t="s">
        <v>77</v>
      </c>
      <c r="B951" s="203"/>
      <c r="C951" s="203"/>
      <c r="D951" s="295"/>
    </row>
    <row r="952" spans="1:4" ht="24.95" customHeight="1">
      <c r="A952" s="296" t="s">
        <v>78</v>
      </c>
      <c r="B952" s="201"/>
      <c r="C952" s="201"/>
      <c r="D952" s="295"/>
    </row>
    <row r="953" spans="1:4" ht="24.95" customHeight="1">
      <c r="A953" s="296" t="s">
        <v>777</v>
      </c>
      <c r="B953" s="297"/>
      <c r="C953" s="297"/>
      <c r="D953" s="295"/>
    </row>
    <row r="954" spans="1:4" ht="24.95" customHeight="1">
      <c r="A954" s="296" t="s">
        <v>778</v>
      </c>
      <c r="B954" s="311"/>
      <c r="C954" s="311"/>
      <c r="D954" s="295"/>
    </row>
    <row r="955" spans="1:4" ht="24.95" customHeight="1">
      <c r="A955" s="296" t="s">
        <v>779</v>
      </c>
      <c r="B955" s="203"/>
      <c r="C955" s="203"/>
      <c r="D955" s="295"/>
    </row>
    <row r="956" spans="1:4" ht="42" customHeight="1">
      <c r="A956" s="296" t="s">
        <v>780</v>
      </c>
      <c r="B956" s="203"/>
      <c r="C956" s="203"/>
      <c r="D956" s="295"/>
    </row>
    <row r="957" spans="1:4" ht="24.95" customHeight="1">
      <c r="A957" s="296" t="s">
        <v>781</v>
      </c>
      <c r="B957" s="203"/>
      <c r="C957" s="203"/>
      <c r="D957" s="295"/>
    </row>
    <row r="958" spans="1:4" ht="24.95" customHeight="1">
      <c r="A958" s="300" t="s">
        <v>782</v>
      </c>
      <c r="B958" s="301"/>
      <c r="C958" s="301"/>
      <c r="D958" s="295"/>
    </row>
    <row r="959" spans="1:4" ht="24.95" customHeight="1">
      <c r="A959" s="296" t="s">
        <v>783</v>
      </c>
      <c r="B959" s="201">
        <f>SUM(B960:B963)</f>
        <v>0</v>
      </c>
      <c r="C959" s="201">
        <f>SUM(C960:C963)</f>
        <v>0</v>
      </c>
      <c r="D959" s="295"/>
    </row>
    <row r="960" spans="1:4" ht="24.95" customHeight="1">
      <c r="A960" s="298" t="s">
        <v>784</v>
      </c>
      <c r="B960" s="299"/>
      <c r="C960" s="299"/>
      <c r="D960" s="295"/>
    </row>
    <row r="961" spans="1:4" ht="24.95" customHeight="1">
      <c r="A961" s="296" t="s">
        <v>785</v>
      </c>
      <c r="B961" s="203"/>
      <c r="C961" s="203"/>
      <c r="D961" s="295"/>
    </row>
    <row r="962" spans="1:4" ht="24.95" customHeight="1">
      <c r="A962" s="296" t="s">
        <v>786</v>
      </c>
      <c r="B962" s="203"/>
      <c r="C962" s="203"/>
      <c r="D962" s="295"/>
    </row>
    <row r="963" spans="1:4" ht="24.95" customHeight="1">
      <c r="A963" s="300" t="s">
        <v>787</v>
      </c>
      <c r="B963" s="301"/>
      <c r="C963" s="301"/>
      <c r="D963" s="295"/>
    </row>
    <row r="964" spans="1:4" ht="24.95" customHeight="1">
      <c r="A964" s="296" t="s">
        <v>788</v>
      </c>
      <c r="B964" s="201">
        <f>SUM(B965:B970)</f>
        <v>0</v>
      </c>
      <c r="C964" s="201">
        <f>SUM(C965:C970)</f>
        <v>0</v>
      </c>
      <c r="D964" s="295"/>
    </row>
    <row r="965" spans="1:4" ht="24.95" customHeight="1">
      <c r="A965" s="298" t="s">
        <v>76</v>
      </c>
      <c r="B965" s="299"/>
      <c r="C965" s="299"/>
      <c r="D965" s="295"/>
    </row>
    <row r="966" spans="1:4" ht="24.95" customHeight="1">
      <c r="A966" s="296" t="s">
        <v>77</v>
      </c>
      <c r="B966" s="203"/>
      <c r="C966" s="203"/>
      <c r="D966" s="295"/>
    </row>
    <row r="967" spans="1:4" ht="24.95" customHeight="1">
      <c r="A967" s="303" t="s">
        <v>78</v>
      </c>
      <c r="B967" s="203"/>
      <c r="C967" s="203"/>
      <c r="D967" s="295"/>
    </row>
    <row r="968" spans="1:4" ht="24.95" customHeight="1">
      <c r="A968" s="303" t="s">
        <v>774</v>
      </c>
      <c r="B968" s="203"/>
      <c r="C968" s="203"/>
      <c r="D968" s="295"/>
    </row>
    <row r="969" spans="1:4" ht="24.95" customHeight="1">
      <c r="A969" s="296" t="s">
        <v>789</v>
      </c>
      <c r="B969" s="203"/>
      <c r="C969" s="203"/>
      <c r="D969" s="295"/>
    </row>
    <row r="970" spans="1:4" ht="24.95" customHeight="1">
      <c r="A970" s="304" t="s">
        <v>790</v>
      </c>
      <c r="B970" s="301"/>
      <c r="C970" s="301"/>
      <c r="D970" s="295"/>
    </row>
    <row r="971" spans="1:4" ht="24.95" customHeight="1">
      <c r="A971" s="296" t="s">
        <v>791</v>
      </c>
      <c r="B971" s="201">
        <f>SUM(B972:B975)</f>
        <v>0</v>
      </c>
      <c r="C971" s="201">
        <f>SUM(C972:C975)</f>
        <v>0</v>
      </c>
      <c r="D971" s="295"/>
    </row>
    <row r="972" spans="1:4" ht="24.95" customHeight="1">
      <c r="A972" s="315" t="s">
        <v>792</v>
      </c>
      <c r="B972" s="299"/>
      <c r="C972" s="299"/>
      <c r="D972" s="295"/>
    </row>
    <row r="973" spans="1:4" ht="24.95" customHeight="1">
      <c r="A973" s="296" t="s">
        <v>793</v>
      </c>
      <c r="B973" s="203"/>
      <c r="C973" s="203"/>
      <c r="D973" s="295"/>
    </row>
    <row r="974" spans="1:4" ht="24.95" customHeight="1">
      <c r="A974" s="296" t="s">
        <v>794</v>
      </c>
      <c r="B974" s="203"/>
      <c r="C974" s="203"/>
      <c r="D974" s="295"/>
    </row>
    <row r="975" spans="1:4" ht="24.95" customHeight="1">
      <c r="A975" s="300" t="s">
        <v>795</v>
      </c>
      <c r="B975" s="301"/>
      <c r="C975" s="301"/>
      <c r="D975" s="295"/>
    </row>
    <row r="976" spans="1:4" ht="24.95" customHeight="1">
      <c r="A976" s="296" t="s">
        <v>796</v>
      </c>
      <c r="B976" s="201">
        <f>SUM(B977:B978)</f>
        <v>0</v>
      </c>
      <c r="C976" s="201">
        <f>SUM(C977:C978)</f>
        <v>0</v>
      </c>
      <c r="D976" s="295"/>
    </row>
    <row r="977" spans="1:4" ht="24.95" customHeight="1">
      <c r="A977" s="298" t="s">
        <v>797</v>
      </c>
      <c r="B977" s="310"/>
      <c r="C977" s="310"/>
      <c r="D977" s="295"/>
    </row>
    <row r="978" spans="1:4" ht="42.95" customHeight="1">
      <c r="A978" s="300" t="s">
        <v>798</v>
      </c>
      <c r="B978" s="301"/>
      <c r="C978" s="301"/>
      <c r="D978" s="295"/>
    </row>
    <row r="979" spans="1:4" ht="24.95" customHeight="1">
      <c r="A979" s="293" t="s">
        <v>1570</v>
      </c>
      <c r="B979" s="199">
        <f>SUM(B980,B990,B1006,B1011,B1025,B1032,B1039)</f>
        <v>816</v>
      </c>
      <c r="C979" s="199">
        <f>SUM(C980,C990,C1006,C1011,C1025,C1032,C1039)</f>
        <v>494</v>
      </c>
      <c r="D979" s="295">
        <f t="shared" ref="D979:D1024" si="17">(C979-B979)/B979</f>
        <v>-0.39460784313725489</v>
      </c>
    </row>
    <row r="980" spans="1:4" ht="24.95" customHeight="1">
      <c r="A980" s="303" t="s">
        <v>799</v>
      </c>
      <c r="B980" s="201">
        <f>SUM(B981:B989)</f>
        <v>0</v>
      </c>
      <c r="C980" s="201">
        <f>SUM(C981:C989)</f>
        <v>0</v>
      </c>
      <c r="D980" s="295"/>
    </row>
    <row r="981" spans="1:4" ht="24.95" customHeight="1">
      <c r="A981" s="298" t="s">
        <v>76</v>
      </c>
      <c r="B981" s="299"/>
      <c r="C981" s="299"/>
      <c r="D981" s="295"/>
    </row>
    <row r="982" spans="1:4" ht="24.95" customHeight="1">
      <c r="A982" s="296" t="s">
        <v>77</v>
      </c>
      <c r="B982" s="203"/>
      <c r="C982" s="203"/>
      <c r="D982" s="295"/>
    </row>
    <row r="983" spans="1:4" ht="24.95" customHeight="1">
      <c r="A983" s="296" t="s">
        <v>78</v>
      </c>
      <c r="B983" s="203"/>
      <c r="C983" s="203"/>
      <c r="D983" s="295"/>
    </row>
    <row r="984" spans="1:4" ht="24.95" customHeight="1">
      <c r="A984" s="303" t="s">
        <v>800</v>
      </c>
      <c r="B984" s="203"/>
      <c r="C984" s="203"/>
      <c r="D984" s="295"/>
    </row>
    <row r="985" spans="1:4" ht="24.95" customHeight="1">
      <c r="A985" s="303" t="s">
        <v>801</v>
      </c>
      <c r="B985" s="203"/>
      <c r="C985" s="203"/>
      <c r="D985" s="295"/>
    </row>
    <row r="986" spans="1:4" ht="24.95" customHeight="1">
      <c r="A986" s="296" t="s">
        <v>802</v>
      </c>
      <c r="B986" s="201"/>
      <c r="C986" s="201"/>
      <c r="D986" s="295"/>
    </row>
    <row r="987" spans="1:4" ht="24.95" customHeight="1">
      <c r="A987" s="296" t="s">
        <v>803</v>
      </c>
      <c r="B987" s="311"/>
      <c r="C987" s="311"/>
      <c r="D987" s="295"/>
    </row>
    <row r="988" spans="1:4" ht="24.95" customHeight="1">
      <c r="A988" s="296" t="s">
        <v>804</v>
      </c>
      <c r="B988" s="203"/>
      <c r="C988" s="203"/>
      <c r="D988" s="295"/>
    </row>
    <row r="989" spans="1:4" ht="24.95" customHeight="1">
      <c r="A989" s="300" t="s">
        <v>805</v>
      </c>
      <c r="B989" s="301"/>
      <c r="C989" s="301"/>
      <c r="D989" s="295"/>
    </row>
    <row r="990" spans="1:4" ht="24.95" customHeight="1">
      <c r="A990" s="303" t="s">
        <v>806</v>
      </c>
      <c r="B990" s="201">
        <f>SUM(B991:B1005)</f>
        <v>0</v>
      </c>
      <c r="C990" s="201">
        <f>SUM(C991:C1005)</f>
        <v>0</v>
      </c>
      <c r="D990" s="295"/>
    </row>
    <row r="991" spans="1:4" ht="42" customHeight="1">
      <c r="A991" s="298" t="s">
        <v>76</v>
      </c>
      <c r="B991" s="299"/>
      <c r="C991" s="299"/>
      <c r="D991" s="295"/>
    </row>
    <row r="992" spans="1:4" ht="39.950000000000003" customHeight="1">
      <c r="A992" s="303" t="s">
        <v>77</v>
      </c>
      <c r="B992" s="203"/>
      <c r="C992" s="203"/>
      <c r="D992" s="295"/>
    </row>
    <row r="993" spans="1:4" ht="41.1" customHeight="1">
      <c r="A993" s="303" t="s">
        <v>78</v>
      </c>
      <c r="B993" s="203"/>
      <c r="C993" s="203"/>
      <c r="D993" s="295"/>
    </row>
    <row r="994" spans="1:4" ht="24.95" customHeight="1">
      <c r="A994" s="296" t="s">
        <v>807</v>
      </c>
      <c r="B994" s="203"/>
      <c r="C994" s="203"/>
      <c r="D994" s="295"/>
    </row>
    <row r="995" spans="1:4" ht="24.95" customHeight="1">
      <c r="A995" s="303" t="s">
        <v>808</v>
      </c>
      <c r="B995" s="203"/>
      <c r="C995" s="203"/>
      <c r="D995" s="295"/>
    </row>
    <row r="996" spans="1:4" ht="24.95" customHeight="1">
      <c r="A996" s="296" t="s">
        <v>809</v>
      </c>
      <c r="B996" s="201"/>
      <c r="C996" s="201"/>
      <c r="D996" s="295"/>
    </row>
    <row r="997" spans="1:4" ht="24.95" customHeight="1">
      <c r="A997" s="296" t="s">
        <v>810</v>
      </c>
      <c r="B997" s="311"/>
      <c r="C997" s="311"/>
      <c r="D997" s="295"/>
    </row>
    <row r="998" spans="1:4" ht="24.95" customHeight="1">
      <c r="A998" s="296" t="s">
        <v>811</v>
      </c>
      <c r="B998" s="203"/>
      <c r="C998" s="203"/>
      <c r="D998" s="295"/>
    </row>
    <row r="999" spans="1:4" ht="24.95" customHeight="1">
      <c r="A999" s="296" t="s">
        <v>812</v>
      </c>
      <c r="B999" s="203"/>
      <c r="C999" s="203"/>
      <c r="D999" s="295"/>
    </row>
    <row r="1000" spans="1:4" ht="24.95" customHeight="1">
      <c r="A1000" s="296" t="s">
        <v>813</v>
      </c>
      <c r="B1000" s="203"/>
      <c r="C1000" s="203"/>
      <c r="D1000" s="295"/>
    </row>
    <row r="1001" spans="1:4" ht="24.95" customHeight="1">
      <c r="A1001" s="296" t="s">
        <v>814</v>
      </c>
      <c r="B1001" s="201"/>
      <c r="C1001" s="201"/>
      <c r="D1001" s="295"/>
    </row>
    <row r="1002" spans="1:4" ht="24.95" customHeight="1">
      <c r="A1002" s="296" t="s">
        <v>815</v>
      </c>
      <c r="B1002" s="311"/>
      <c r="C1002" s="311"/>
      <c r="D1002" s="295"/>
    </row>
    <row r="1003" spans="1:4" ht="24.95" customHeight="1">
      <c r="A1003" s="296" t="s">
        <v>816</v>
      </c>
      <c r="B1003" s="203"/>
      <c r="C1003" s="203"/>
      <c r="D1003" s="295"/>
    </row>
    <row r="1004" spans="1:4" ht="24.95" customHeight="1">
      <c r="A1004" s="303" t="s">
        <v>817</v>
      </c>
      <c r="B1004" s="203"/>
      <c r="C1004" s="203"/>
      <c r="D1004" s="295"/>
    </row>
    <row r="1005" spans="1:4" ht="24.95" customHeight="1">
      <c r="A1005" s="304" t="s">
        <v>818</v>
      </c>
      <c r="B1005" s="301"/>
      <c r="C1005" s="301"/>
      <c r="D1005" s="295"/>
    </row>
    <row r="1006" spans="1:4" ht="24.95" customHeight="1">
      <c r="A1006" s="296" t="s">
        <v>819</v>
      </c>
      <c r="B1006" s="201">
        <f>SUM(B1007:B1010)</f>
        <v>0</v>
      </c>
      <c r="C1006" s="201">
        <f>SUM(C1007:C1010)</f>
        <v>0</v>
      </c>
      <c r="D1006" s="295"/>
    </row>
    <row r="1007" spans="1:4" ht="24.95" customHeight="1">
      <c r="A1007" s="298" t="s">
        <v>76</v>
      </c>
      <c r="B1007" s="299"/>
      <c r="C1007" s="299"/>
      <c r="D1007" s="295"/>
    </row>
    <row r="1008" spans="1:4" ht="24.95" customHeight="1">
      <c r="A1008" s="296" t="s">
        <v>77</v>
      </c>
      <c r="B1008" s="201"/>
      <c r="C1008" s="201"/>
      <c r="D1008" s="295"/>
    </row>
    <row r="1009" spans="1:4" ht="24.95" customHeight="1">
      <c r="A1009" s="296" t="s">
        <v>78</v>
      </c>
      <c r="B1009" s="311"/>
      <c r="C1009" s="311"/>
      <c r="D1009" s="295"/>
    </row>
    <row r="1010" spans="1:4" ht="24.95" customHeight="1">
      <c r="A1010" s="300" t="s">
        <v>820</v>
      </c>
      <c r="B1010" s="301"/>
      <c r="C1010" s="301"/>
      <c r="D1010" s="295"/>
    </row>
    <row r="1011" spans="1:4" ht="24.95" customHeight="1">
      <c r="A1011" s="296" t="s">
        <v>821</v>
      </c>
      <c r="B1011" s="201">
        <f>SUM(B1012:B1024)</f>
        <v>496</v>
      </c>
      <c r="C1011" s="201">
        <f>SUM(C1012:C1024)</f>
        <v>494</v>
      </c>
      <c r="D1011" s="295">
        <f t="shared" si="17"/>
        <v>-4.0322580645161289E-3</v>
      </c>
    </row>
    <row r="1012" spans="1:4" ht="24.95" customHeight="1">
      <c r="A1012" s="298" t="s">
        <v>76</v>
      </c>
      <c r="B1012" s="299">
        <v>486</v>
      </c>
      <c r="C1012" s="299">
        <v>494</v>
      </c>
      <c r="D1012" s="295">
        <f t="shared" si="17"/>
        <v>1.646090534979424E-2</v>
      </c>
    </row>
    <row r="1013" spans="1:4" ht="24.95" customHeight="1">
      <c r="A1013" s="296" t="s">
        <v>77</v>
      </c>
      <c r="B1013" s="201"/>
      <c r="C1013" s="201"/>
      <c r="D1013" s="295"/>
    </row>
    <row r="1014" spans="1:4" ht="24.95" customHeight="1">
      <c r="A1014" s="296" t="s">
        <v>78</v>
      </c>
      <c r="B1014" s="311"/>
      <c r="C1014" s="311"/>
      <c r="D1014" s="295"/>
    </row>
    <row r="1015" spans="1:4" ht="24.95" customHeight="1">
      <c r="A1015" s="296" t="s">
        <v>822</v>
      </c>
      <c r="B1015" s="203"/>
      <c r="C1015" s="203"/>
      <c r="D1015" s="295"/>
    </row>
    <row r="1016" spans="1:4" ht="24.95" customHeight="1">
      <c r="A1016" s="296" t="s">
        <v>823</v>
      </c>
      <c r="B1016" s="201"/>
      <c r="C1016" s="201"/>
      <c r="D1016" s="295"/>
    </row>
    <row r="1017" spans="1:4" ht="42" customHeight="1">
      <c r="A1017" s="296" t="s">
        <v>824</v>
      </c>
      <c r="B1017" s="297"/>
      <c r="C1017" s="297"/>
      <c r="D1017" s="295"/>
    </row>
    <row r="1018" spans="1:4" ht="24.95" customHeight="1">
      <c r="A1018" s="296" t="s">
        <v>825</v>
      </c>
      <c r="B1018" s="311"/>
      <c r="C1018" s="311"/>
      <c r="D1018" s="295"/>
    </row>
    <row r="1019" spans="1:4" ht="24.95" customHeight="1">
      <c r="A1019" s="296" t="s">
        <v>826</v>
      </c>
      <c r="B1019" s="203"/>
      <c r="C1019" s="203"/>
      <c r="D1019" s="295"/>
    </row>
    <row r="1020" spans="1:4" ht="24.95" customHeight="1">
      <c r="A1020" s="296" t="s">
        <v>827</v>
      </c>
      <c r="B1020" s="203"/>
      <c r="C1020" s="203"/>
      <c r="D1020" s="295"/>
    </row>
    <row r="1021" spans="1:4" ht="24.95" customHeight="1">
      <c r="A1021" s="296" t="s">
        <v>828</v>
      </c>
      <c r="B1021" s="203"/>
      <c r="C1021" s="203"/>
      <c r="D1021" s="295"/>
    </row>
    <row r="1022" spans="1:4" ht="24.95" customHeight="1">
      <c r="A1022" s="296" t="s">
        <v>774</v>
      </c>
      <c r="B1022" s="203"/>
      <c r="C1022" s="203"/>
      <c r="D1022" s="295"/>
    </row>
    <row r="1023" spans="1:4" ht="24.95" customHeight="1">
      <c r="A1023" s="303" t="s">
        <v>829</v>
      </c>
      <c r="B1023" s="203"/>
      <c r="C1023" s="203"/>
      <c r="D1023" s="295"/>
    </row>
    <row r="1024" spans="1:4" ht="24.95" customHeight="1">
      <c r="A1024" s="300" t="s">
        <v>830</v>
      </c>
      <c r="B1024" s="301">
        <v>10</v>
      </c>
      <c r="C1024" s="301"/>
      <c r="D1024" s="295">
        <f t="shared" si="17"/>
        <v>-1</v>
      </c>
    </row>
    <row r="1025" spans="1:4" ht="24.95" customHeight="1">
      <c r="A1025" s="296" t="s">
        <v>831</v>
      </c>
      <c r="B1025" s="201">
        <f>SUM(B1026:B1031)</f>
        <v>0</v>
      </c>
      <c r="C1025" s="201">
        <f>SUM(C1026:C1031)</f>
        <v>0</v>
      </c>
      <c r="D1025" s="295"/>
    </row>
    <row r="1026" spans="1:4" ht="24.95" customHeight="1">
      <c r="A1026" s="315" t="s">
        <v>76</v>
      </c>
      <c r="B1026" s="299"/>
      <c r="C1026" s="299"/>
      <c r="D1026" s="295"/>
    </row>
    <row r="1027" spans="1:4" ht="24.95" customHeight="1">
      <c r="A1027" s="296" t="s">
        <v>77</v>
      </c>
      <c r="B1027" s="201"/>
      <c r="C1027" s="201"/>
      <c r="D1027" s="295"/>
    </row>
    <row r="1028" spans="1:4" ht="24.95" customHeight="1">
      <c r="A1028" s="296" t="s">
        <v>78</v>
      </c>
      <c r="B1028" s="311"/>
      <c r="C1028" s="311"/>
      <c r="D1028" s="295"/>
    </row>
    <row r="1029" spans="1:4" ht="24.95" customHeight="1">
      <c r="A1029" s="296" t="s">
        <v>832</v>
      </c>
      <c r="B1029" s="203"/>
      <c r="C1029" s="203"/>
      <c r="D1029" s="295"/>
    </row>
    <row r="1030" spans="1:4" ht="24.95" customHeight="1">
      <c r="A1030" s="296" t="s">
        <v>833</v>
      </c>
      <c r="B1030" s="203"/>
      <c r="C1030" s="203"/>
      <c r="D1030" s="295"/>
    </row>
    <row r="1031" spans="1:4" ht="24.95" customHeight="1">
      <c r="A1031" s="300" t="s">
        <v>834</v>
      </c>
      <c r="B1031" s="301"/>
      <c r="C1031" s="301"/>
      <c r="D1031" s="295"/>
    </row>
    <row r="1032" spans="1:4" ht="24.95" customHeight="1">
      <c r="A1032" s="296" t="s">
        <v>835</v>
      </c>
      <c r="B1032" s="201">
        <f>SUM(B1033:B1038)</f>
        <v>0</v>
      </c>
      <c r="C1032" s="201">
        <f>SUM(C1033:C1038)</f>
        <v>0</v>
      </c>
      <c r="D1032" s="295"/>
    </row>
    <row r="1033" spans="1:4" ht="24.95" customHeight="1">
      <c r="A1033" s="298" t="s">
        <v>76</v>
      </c>
      <c r="B1033" s="299"/>
      <c r="C1033" s="299"/>
      <c r="D1033" s="295"/>
    </row>
    <row r="1034" spans="1:4" ht="24.95" customHeight="1">
      <c r="A1034" s="303" t="s">
        <v>77</v>
      </c>
      <c r="B1034" s="203"/>
      <c r="C1034" s="203"/>
      <c r="D1034" s="295"/>
    </row>
    <row r="1035" spans="1:4" ht="24.95" customHeight="1">
      <c r="A1035" s="296" t="s">
        <v>78</v>
      </c>
      <c r="B1035" s="203"/>
      <c r="C1035" s="203"/>
      <c r="D1035" s="295"/>
    </row>
    <row r="1036" spans="1:4" ht="24.95" customHeight="1">
      <c r="A1036" s="296" t="s">
        <v>836</v>
      </c>
      <c r="B1036" s="203"/>
      <c r="C1036" s="203"/>
      <c r="D1036" s="295"/>
    </row>
    <row r="1037" spans="1:4" ht="24.95" customHeight="1">
      <c r="A1037" s="303" t="s">
        <v>837</v>
      </c>
      <c r="B1037" s="203"/>
      <c r="C1037" s="203"/>
      <c r="D1037" s="295"/>
    </row>
    <row r="1038" spans="1:4" ht="24.95" customHeight="1">
      <c r="A1038" s="304" t="s">
        <v>838</v>
      </c>
      <c r="B1038" s="301"/>
      <c r="C1038" s="301"/>
      <c r="D1038" s="295"/>
    </row>
    <row r="1039" spans="1:4" ht="41.1" customHeight="1">
      <c r="A1039" s="303" t="s">
        <v>839</v>
      </c>
      <c r="B1039" s="201">
        <f>SUM(B1040:B1044)</f>
        <v>320</v>
      </c>
      <c r="C1039" s="201">
        <f>SUM(C1040:C1044)</f>
        <v>0</v>
      </c>
      <c r="D1039" s="295">
        <f t="shared" ref="D1039:D1055" si="18">(C1039-B1039)/B1039</f>
        <v>-1</v>
      </c>
    </row>
    <row r="1040" spans="1:4" ht="24.95" customHeight="1">
      <c r="A1040" s="315" t="s">
        <v>840</v>
      </c>
      <c r="B1040" s="299"/>
      <c r="C1040" s="299"/>
      <c r="D1040" s="295"/>
    </row>
    <row r="1041" spans="1:4" ht="24.95" customHeight="1">
      <c r="A1041" s="303" t="s">
        <v>841</v>
      </c>
      <c r="B1041" s="203"/>
      <c r="C1041" s="203"/>
      <c r="D1041" s="295"/>
    </row>
    <row r="1042" spans="1:4" ht="24.95" customHeight="1">
      <c r="A1042" s="296" t="s">
        <v>842</v>
      </c>
      <c r="B1042" s="203">
        <v>320</v>
      </c>
      <c r="C1042" s="203"/>
      <c r="D1042" s="295">
        <f t="shared" si="18"/>
        <v>-1</v>
      </c>
    </row>
    <row r="1043" spans="1:4" ht="24.95" customHeight="1">
      <c r="A1043" s="296" t="s">
        <v>843</v>
      </c>
      <c r="B1043" s="201"/>
      <c r="C1043" s="201"/>
      <c r="D1043" s="295"/>
    </row>
    <row r="1044" spans="1:4" ht="24.95" customHeight="1">
      <c r="A1044" s="300" t="s">
        <v>844</v>
      </c>
      <c r="B1044" s="317"/>
      <c r="C1044" s="317"/>
      <c r="D1044" s="295"/>
    </row>
    <row r="1045" spans="1:4" ht="24.95" customHeight="1">
      <c r="A1045" s="293" t="s">
        <v>53</v>
      </c>
      <c r="B1045" s="199">
        <f>SUM(B1046,B1056,B1062)</f>
        <v>104</v>
      </c>
      <c r="C1045" s="199">
        <f>SUM(C1046,C1056,C1062)</f>
        <v>113</v>
      </c>
      <c r="D1045" s="295">
        <f t="shared" si="18"/>
        <v>8.6538461538461536E-2</v>
      </c>
    </row>
    <row r="1046" spans="1:4" ht="24.95" customHeight="1">
      <c r="A1046" s="303" t="s">
        <v>845</v>
      </c>
      <c r="B1046" s="201">
        <f>SUM(B1047:B1055)</f>
        <v>104</v>
      </c>
      <c r="C1046" s="201">
        <f>SUM(C1047:C1055)</f>
        <v>113</v>
      </c>
      <c r="D1046" s="295">
        <f t="shared" si="18"/>
        <v>8.6538461538461536E-2</v>
      </c>
    </row>
    <row r="1047" spans="1:4" ht="24.95" customHeight="1">
      <c r="A1047" s="298" t="s">
        <v>76</v>
      </c>
      <c r="B1047" s="299">
        <v>91</v>
      </c>
      <c r="C1047" s="299">
        <v>100</v>
      </c>
      <c r="D1047" s="295">
        <f t="shared" si="18"/>
        <v>9.8901098901098897E-2</v>
      </c>
    </row>
    <row r="1048" spans="1:4" ht="24.95" customHeight="1">
      <c r="A1048" s="296" t="s">
        <v>77</v>
      </c>
      <c r="B1048" s="201">
        <v>10</v>
      </c>
      <c r="C1048" s="201">
        <v>10</v>
      </c>
      <c r="D1048" s="295">
        <f t="shared" si="18"/>
        <v>0</v>
      </c>
    </row>
    <row r="1049" spans="1:4" ht="24.95" customHeight="1">
      <c r="A1049" s="296" t="s">
        <v>78</v>
      </c>
      <c r="B1049" s="311"/>
      <c r="C1049" s="311"/>
      <c r="D1049" s="295"/>
    </row>
    <row r="1050" spans="1:4" ht="24.95" customHeight="1">
      <c r="A1050" s="296" t="s">
        <v>846</v>
      </c>
      <c r="B1050" s="203"/>
      <c r="C1050" s="203"/>
      <c r="D1050" s="295"/>
    </row>
    <row r="1051" spans="1:4" ht="24.95" customHeight="1">
      <c r="A1051" s="296" t="s">
        <v>847</v>
      </c>
      <c r="B1051" s="203"/>
      <c r="C1051" s="203"/>
      <c r="D1051" s="295"/>
    </row>
    <row r="1052" spans="1:4" ht="24.95" customHeight="1">
      <c r="A1052" s="296" t="s">
        <v>848</v>
      </c>
      <c r="B1052" s="203"/>
      <c r="C1052" s="203"/>
      <c r="D1052" s="295"/>
    </row>
    <row r="1053" spans="1:4" ht="24.95" customHeight="1">
      <c r="A1053" s="303" t="s">
        <v>849</v>
      </c>
      <c r="B1053" s="203"/>
      <c r="C1053" s="203"/>
      <c r="D1053" s="295"/>
    </row>
    <row r="1054" spans="1:4" ht="24.95" customHeight="1">
      <c r="A1054" s="296" t="s">
        <v>85</v>
      </c>
      <c r="B1054" s="203"/>
      <c r="C1054" s="203"/>
      <c r="D1054" s="295"/>
    </row>
    <row r="1055" spans="1:4" ht="24.95" customHeight="1">
      <c r="A1055" s="300" t="s">
        <v>850</v>
      </c>
      <c r="B1055" s="301">
        <v>3</v>
      </c>
      <c r="C1055" s="301">
        <v>3</v>
      </c>
      <c r="D1055" s="295">
        <f t="shared" si="18"/>
        <v>0</v>
      </c>
    </row>
    <row r="1056" spans="1:4" ht="24.95" customHeight="1">
      <c r="A1056" s="296" t="s">
        <v>851</v>
      </c>
      <c r="B1056" s="201">
        <f>SUM(B1057:B1061)</f>
        <v>0</v>
      </c>
      <c r="C1056" s="201">
        <f>SUM(C1057:C1061)</f>
        <v>0</v>
      </c>
      <c r="D1056" s="295"/>
    </row>
    <row r="1057" spans="1:4" ht="24.95" customHeight="1">
      <c r="A1057" s="315" t="s">
        <v>76</v>
      </c>
      <c r="B1057" s="299"/>
      <c r="C1057" s="299"/>
      <c r="D1057" s="295"/>
    </row>
    <row r="1058" spans="1:4" ht="39" customHeight="1">
      <c r="A1058" s="296" t="s">
        <v>77</v>
      </c>
      <c r="B1058" s="203"/>
      <c r="C1058" s="203"/>
      <c r="D1058" s="295"/>
    </row>
    <row r="1059" spans="1:4" ht="24.95" customHeight="1">
      <c r="A1059" s="296" t="s">
        <v>78</v>
      </c>
      <c r="B1059" s="203"/>
      <c r="C1059" s="203"/>
      <c r="D1059" s="295"/>
    </row>
    <row r="1060" spans="1:4" ht="24.95" customHeight="1">
      <c r="A1060" s="296" t="s">
        <v>852</v>
      </c>
      <c r="B1060" s="203"/>
      <c r="C1060" s="203"/>
      <c r="D1060" s="295"/>
    </row>
    <row r="1061" spans="1:4" ht="24.95" customHeight="1">
      <c r="A1061" s="300" t="s">
        <v>853</v>
      </c>
      <c r="B1061" s="301"/>
      <c r="C1061" s="301"/>
      <c r="D1061" s="295"/>
    </row>
    <row r="1062" spans="1:4" ht="24.95" customHeight="1">
      <c r="A1062" s="296" t="s">
        <v>854</v>
      </c>
      <c r="B1062" s="201">
        <f>SUM(B1063:B1064)</f>
        <v>0</v>
      </c>
      <c r="C1062" s="201">
        <f>SUM(C1063:C1064)</f>
        <v>0</v>
      </c>
      <c r="D1062" s="295"/>
    </row>
    <row r="1063" spans="1:4" ht="42" customHeight="1">
      <c r="A1063" s="298" t="s">
        <v>855</v>
      </c>
      <c r="B1063" s="310"/>
      <c r="C1063" s="310"/>
      <c r="D1063" s="295"/>
    </row>
    <row r="1064" spans="1:4" ht="24.95" customHeight="1">
      <c r="A1064" s="300" t="s">
        <v>856</v>
      </c>
      <c r="B1064" s="301"/>
      <c r="C1064" s="301"/>
      <c r="D1064" s="295"/>
    </row>
    <row r="1065" spans="1:4" ht="24.95" customHeight="1">
      <c r="A1065" s="293" t="s">
        <v>54</v>
      </c>
      <c r="B1065" s="199">
        <f>SUM(B1066,B1073,B1083,B1089,B1092)</f>
        <v>0</v>
      </c>
      <c r="C1065" s="199">
        <f>SUM(C1066,C1073,C1083,C1089,C1092)</f>
        <v>0</v>
      </c>
      <c r="D1065" s="295"/>
    </row>
    <row r="1066" spans="1:4" ht="24.95" customHeight="1">
      <c r="A1066" s="296" t="s">
        <v>857</v>
      </c>
      <c r="B1066" s="201">
        <f>SUM(B1067:B1072)</f>
        <v>0</v>
      </c>
      <c r="C1066" s="201">
        <f>SUM(C1067:C1072)</f>
        <v>0</v>
      </c>
      <c r="D1066" s="295"/>
    </row>
    <row r="1067" spans="1:4" ht="24.95" customHeight="1">
      <c r="A1067" s="323" t="s">
        <v>76</v>
      </c>
      <c r="B1067" s="299"/>
      <c r="C1067" s="299"/>
      <c r="D1067" s="295"/>
    </row>
    <row r="1068" spans="1:4" ht="24.95" customHeight="1">
      <c r="A1068" s="296" t="s">
        <v>77</v>
      </c>
      <c r="B1068" s="203"/>
      <c r="C1068" s="203"/>
      <c r="D1068" s="295"/>
    </row>
    <row r="1069" spans="1:4" ht="24.95" customHeight="1">
      <c r="A1069" s="296" t="s">
        <v>78</v>
      </c>
      <c r="B1069" s="203"/>
      <c r="C1069" s="203"/>
      <c r="D1069" s="295"/>
    </row>
    <row r="1070" spans="1:4" ht="24.95" customHeight="1">
      <c r="A1070" s="296" t="s">
        <v>858</v>
      </c>
      <c r="B1070" s="201"/>
      <c r="C1070" s="201"/>
      <c r="D1070" s="295"/>
    </row>
    <row r="1071" spans="1:4" ht="24.95" customHeight="1">
      <c r="A1071" s="296" t="s">
        <v>85</v>
      </c>
      <c r="B1071" s="203"/>
      <c r="C1071" s="203"/>
      <c r="D1071" s="295"/>
    </row>
    <row r="1072" spans="1:4" ht="24.95" customHeight="1">
      <c r="A1072" s="300" t="s">
        <v>859</v>
      </c>
      <c r="B1072" s="317"/>
      <c r="C1072" s="317"/>
      <c r="D1072" s="295"/>
    </row>
    <row r="1073" spans="1:4" ht="24.95" customHeight="1">
      <c r="A1073" s="318" t="s">
        <v>860</v>
      </c>
      <c r="B1073" s="327">
        <f>SUM(B1074:B1082)</f>
        <v>0</v>
      </c>
      <c r="C1073" s="327">
        <f>SUM(C1074:C1082)</f>
        <v>0</v>
      </c>
      <c r="D1073" s="295"/>
    </row>
    <row r="1074" spans="1:4" ht="24.95" customHeight="1">
      <c r="A1074" s="318" t="s">
        <v>861</v>
      </c>
      <c r="B1074" s="327"/>
      <c r="C1074" s="327"/>
      <c r="D1074" s="295"/>
    </row>
    <row r="1075" spans="1:4" ht="24.95" customHeight="1">
      <c r="A1075" s="318" t="s">
        <v>862</v>
      </c>
      <c r="B1075" s="327"/>
      <c r="C1075" s="327"/>
      <c r="D1075" s="295"/>
    </row>
    <row r="1076" spans="1:4" ht="24.95" customHeight="1">
      <c r="A1076" s="318" t="s">
        <v>863</v>
      </c>
      <c r="B1076" s="327"/>
      <c r="C1076" s="327"/>
      <c r="D1076" s="295"/>
    </row>
    <row r="1077" spans="1:4" ht="24.95" customHeight="1">
      <c r="A1077" s="318" t="s">
        <v>864</v>
      </c>
      <c r="B1077" s="327"/>
      <c r="C1077" s="327"/>
      <c r="D1077" s="295"/>
    </row>
    <row r="1078" spans="1:4" ht="24.95" customHeight="1">
      <c r="A1078" s="318" t="s">
        <v>865</v>
      </c>
      <c r="B1078" s="327"/>
      <c r="C1078" s="327"/>
      <c r="D1078" s="295"/>
    </row>
    <row r="1079" spans="1:4" ht="24.95" customHeight="1">
      <c r="A1079" s="318" t="s">
        <v>866</v>
      </c>
      <c r="B1079" s="327"/>
      <c r="C1079" s="327"/>
      <c r="D1079" s="295"/>
    </row>
    <row r="1080" spans="1:4" ht="24.95" customHeight="1">
      <c r="A1080" s="318" t="s">
        <v>867</v>
      </c>
      <c r="B1080" s="327"/>
      <c r="C1080" s="327"/>
      <c r="D1080" s="295"/>
    </row>
    <row r="1081" spans="1:4" ht="24.95" customHeight="1">
      <c r="A1081" s="318" t="s">
        <v>868</v>
      </c>
      <c r="B1081" s="327"/>
      <c r="C1081" s="327"/>
      <c r="D1081" s="295"/>
    </row>
    <row r="1082" spans="1:4" ht="24.95" customHeight="1">
      <c r="A1082" s="318" t="s">
        <v>869</v>
      </c>
      <c r="B1082" s="327"/>
      <c r="C1082" s="327"/>
      <c r="D1082" s="295"/>
    </row>
    <row r="1083" spans="1:4" ht="24.95" customHeight="1">
      <c r="A1083" s="296" t="s">
        <v>870</v>
      </c>
      <c r="B1083" s="201">
        <f>SUM(B1084:B1088)</f>
        <v>0</v>
      </c>
      <c r="C1083" s="201">
        <f>SUM(C1084:C1088)</f>
        <v>0</v>
      </c>
      <c r="D1083" s="295"/>
    </row>
    <row r="1084" spans="1:4" ht="24.95" customHeight="1">
      <c r="A1084" s="298" t="s">
        <v>871</v>
      </c>
      <c r="B1084" s="299"/>
      <c r="C1084" s="299"/>
      <c r="D1084" s="295"/>
    </row>
    <row r="1085" spans="1:4" ht="24.95" customHeight="1">
      <c r="A1085" s="296" t="s">
        <v>872</v>
      </c>
      <c r="B1085" s="203"/>
      <c r="C1085" s="203"/>
      <c r="D1085" s="295"/>
    </row>
    <row r="1086" spans="1:4" ht="24.95" customHeight="1">
      <c r="A1086" s="303" t="s">
        <v>873</v>
      </c>
      <c r="B1086" s="201"/>
      <c r="C1086" s="201"/>
      <c r="D1086" s="295"/>
    </row>
    <row r="1087" spans="1:4" ht="24.95" customHeight="1">
      <c r="A1087" s="303" t="s">
        <v>874</v>
      </c>
      <c r="B1087" s="203"/>
      <c r="C1087" s="203"/>
      <c r="D1087" s="295"/>
    </row>
    <row r="1088" spans="1:4" ht="24.95" customHeight="1">
      <c r="A1088" s="300" t="s">
        <v>875</v>
      </c>
      <c r="B1088" s="301"/>
      <c r="C1088" s="301"/>
      <c r="D1088" s="295"/>
    </row>
    <row r="1089" spans="1:4" ht="24.95" customHeight="1">
      <c r="A1089" s="318" t="s">
        <v>876</v>
      </c>
      <c r="B1089" s="319">
        <f>SUM(B1090:B1091)</f>
        <v>0</v>
      </c>
      <c r="C1089" s="319">
        <f>SUM(C1090:C1091)</f>
        <v>0</v>
      </c>
      <c r="D1089" s="295"/>
    </row>
    <row r="1090" spans="1:4" ht="24.95" customHeight="1">
      <c r="A1090" s="318" t="s">
        <v>877</v>
      </c>
      <c r="B1090" s="319"/>
      <c r="C1090" s="319"/>
      <c r="D1090" s="295"/>
    </row>
    <row r="1091" spans="1:4" ht="24.95" customHeight="1">
      <c r="A1091" s="318" t="s">
        <v>878</v>
      </c>
      <c r="B1091" s="319"/>
      <c r="C1091" s="319"/>
      <c r="D1091" s="295"/>
    </row>
    <row r="1092" spans="1:4" ht="24.95" customHeight="1">
      <c r="A1092" s="296" t="s">
        <v>879</v>
      </c>
      <c r="B1092" s="311"/>
      <c r="C1092" s="311"/>
      <c r="D1092" s="295"/>
    </row>
    <row r="1093" spans="1:4" ht="24.95" customHeight="1">
      <c r="A1093" s="330" t="s">
        <v>55</v>
      </c>
      <c r="B1093" s="331">
        <f>SUM(B1094:B1102)</f>
        <v>0</v>
      </c>
      <c r="C1093" s="331">
        <f>SUM(C1094:C1102)</f>
        <v>0</v>
      </c>
      <c r="D1093" s="295"/>
    </row>
    <row r="1094" spans="1:4" ht="24.95" customHeight="1">
      <c r="A1094" s="296" t="s">
        <v>880</v>
      </c>
      <c r="B1094" s="203"/>
      <c r="C1094" s="203"/>
      <c r="D1094" s="295"/>
    </row>
    <row r="1095" spans="1:4" ht="24.95" customHeight="1">
      <c r="A1095" s="296" t="s">
        <v>881</v>
      </c>
      <c r="B1095" s="203"/>
      <c r="C1095" s="203"/>
      <c r="D1095" s="295"/>
    </row>
    <row r="1096" spans="1:4" ht="24.95" customHeight="1">
      <c r="A1096" s="296" t="s">
        <v>882</v>
      </c>
      <c r="B1096" s="201"/>
      <c r="C1096" s="201"/>
      <c r="D1096" s="295"/>
    </row>
    <row r="1097" spans="1:4" ht="24.95" customHeight="1">
      <c r="A1097" s="296" t="s">
        <v>883</v>
      </c>
      <c r="B1097" s="203"/>
      <c r="C1097" s="203"/>
      <c r="D1097" s="295"/>
    </row>
    <row r="1098" spans="1:4" ht="24.95" customHeight="1">
      <c r="A1098" s="296" t="s">
        <v>884</v>
      </c>
      <c r="B1098" s="203"/>
      <c r="C1098" s="203"/>
      <c r="D1098" s="295"/>
    </row>
    <row r="1099" spans="1:4" ht="24.95" customHeight="1">
      <c r="A1099" s="296" t="s">
        <v>885</v>
      </c>
      <c r="B1099" s="311"/>
      <c r="C1099" s="311"/>
      <c r="D1099" s="295"/>
    </row>
    <row r="1100" spans="1:4" ht="24.95" customHeight="1">
      <c r="A1100" s="303" t="s">
        <v>886</v>
      </c>
      <c r="B1100" s="203"/>
      <c r="C1100" s="203"/>
      <c r="D1100" s="295"/>
    </row>
    <row r="1101" spans="1:4" ht="24.95" customHeight="1">
      <c r="A1101" s="296" t="s">
        <v>887</v>
      </c>
      <c r="B1101" s="203"/>
      <c r="C1101" s="203"/>
      <c r="D1101" s="295"/>
    </row>
    <row r="1102" spans="1:4" ht="24.95" customHeight="1">
      <c r="A1102" s="300" t="s">
        <v>888</v>
      </c>
      <c r="B1102" s="301"/>
      <c r="C1102" s="301"/>
      <c r="D1102" s="295"/>
    </row>
    <row r="1103" spans="1:4" ht="24.95" customHeight="1">
      <c r="A1103" s="293" t="s">
        <v>56</v>
      </c>
      <c r="B1103" s="199">
        <f>SUM(B1104,B1131,B1146)</f>
        <v>1317</v>
      </c>
      <c r="C1103" s="199">
        <f>SUM(C1104,C1131,C1146)</f>
        <v>984</v>
      </c>
      <c r="D1103" s="295">
        <f t="shared" ref="D1103:D1154" si="19">(C1103-B1103)/B1103</f>
        <v>-0.2528473804100228</v>
      </c>
    </row>
    <row r="1104" spans="1:4" ht="24.95" customHeight="1">
      <c r="A1104" s="296" t="s">
        <v>889</v>
      </c>
      <c r="B1104" s="201">
        <f>SUM(B1105:B1130)</f>
        <v>1261</v>
      </c>
      <c r="C1104" s="201">
        <f>SUM(C1105:C1130)</f>
        <v>928</v>
      </c>
      <c r="D1104" s="295">
        <f t="shared" si="19"/>
        <v>-0.2640761300555115</v>
      </c>
    </row>
    <row r="1105" spans="1:4" ht="24.95" customHeight="1">
      <c r="A1105" s="298" t="s">
        <v>76</v>
      </c>
      <c r="B1105" s="299">
        <v>234</v>
      </c>
      <c r="C1105" s="299">
        <v>312</v>
      </c>
      <c r="D1105" s="295">
        <f t="shared" si="19"/>
        <v>0.33333333333333331</v>
      </c>
    </row>
    <row r="1106" spans="1:4" ht="24.95" customHeight="1">
      <c r="A1106" s="296" t="s">
        <v>77</v>
      </c>
      <c r="B1106" s="311">
        <v>25</v>
      </c>
      <c r="C1106" s="311">
        <v>40</v>
      </c>
      <c r="D1106" s="295">
        <f t="shared" si="19"/>
        <v>0.6</v>
      </c>
    </row>
    <row r="1107" spans="1:4" ht="24.95" customHeight="1">
      <c r="A1107" s="296" t="s">
        <v>78</v>
      </c>
      <c r="B1107" s="311">
        <v>10</v>
      </c>
      <c r="C1107" s="311"/>
      <c r="D1107" s="295">
        <f t="shared" si="19"/>
        <v>-1</v>
      </c>
    </row>
    <row r="1108" spans="1:4" ht="24.95" customHeight="1">
      <c r="A1108" s="296" t="s">
        <v>890</v>
      </c>
      <c r="B1108" s="203"/>
      <c r="C1108" s="203"/>
      <c r="D1108" s="295"/>
    </row>
    <row r="1109" spans="1:4" ht="24.95" customHeight="1">
      <c r="A1109" s="296" t="s">
        <v>891</v>
      </c>
      <c r="B1109" s="203">
        <v>25</v>
      </c>
      <c r="C1109" s="203"/>
      <c r="D1109" s="295">
        <f t="shared" si="19"/>
        <v>-1</v>
      </c>
    </row>
    <row r="1110" spans="1:4" ht="24.95" customHeight="1">
      <c r="A1110" s="296" t="s">
        <v>892</v>
      </c>
      <c r="B1110" s="203"/>
      <c r="C1110" s="203"/>
      <c r="D1110" s="295"/>
    </row>
    <row r="1111" spans="1:4" ht="24.95" customHeight="1">
      <c r="A1111" s="296" t="s">
        <v>893</v>
      </c>
      <c r="B1111" s="203">
        <v>5</v>
      </c>
      <c r="C1111" s="203"/>
      <c r="D1111" s="295">
        <f t="shared" si="19"/>
        <v>-1</v>
      </c>
    </row>
    <row r="1112" spans="1:4" ht="24.95" customHeight="1">
      <c r="A1112" s="296" t="s">
        <v>894</v>
      </c>
      <c r="B1112" s="203">
        <v>615</v>
      </c>
      <c r="C1112" s="203"/>
      <c r="D1112" s="295">
        <f t="shared" si="19"/>
        <v>-1</v>
      </c>
    </row>
    <row r="1113" spans="1:4" ht="24.95" customHeight="1">
      <c r="A1113" s="296" t="s">
        <v>895</v>
      </c>
      <c r="B1113" s="203"/>
      <c r="C1113" s="203"/>
      <c r="D1113" s="295"/>
    </row>
    <row r="1114" spans="1:4" ht="24.95" customHeight="1">
      <c r="A1114" s="296" t="s">
        <v>896</v>
      </c>
      <c r="B1114" s="203"/>
      <c r="C1114" s="203"/>
      <c r="D1114" s="295"/>
    </row>
    <row r="1115" spans="1:4" ht="24.95" customHeight="1">
      <c r="A1115" s="296" t="s">
        <v>897</v>
      </c>
      <c r="B1115" s="311"/>
      <c r="C1115" s="311"/>
      <c r="D1115" s="295"/>
    </row>
    <row r="1116" spans="1:4" ht="24.95" customHeight="1">
      <c r="A1116" s="296" t="s">
        <v>898</v>
      </c>
      <c r="B1116" s="203"/>
      <c r="C1116" s="203"/>
      <c r="D1116" s="295"/>
    </row>
    <row r="1117" spans="1:4" ht="24.95" customHeight="1">
      <c r="A1117" s="296" t="s">
        <v>899</v>
      </c>
      <c r="B1117" s="203"/>
      <c r="C1117" s="203"/>
      <c r="D1117" s="295"/>
    </row>
    <row r="1118" spans="1:4" ht="24.95" customHeight="1">
      <c r="A1118" s="296" t="s">
        <v>900</v>
      </c>
      <c r="B1118" s="203"/>
      <c r="C1118" s="203"/>
      <c r="D1118" s="295"/>
    </row>
    <row r="1119" spans="1:4" ht="24.95" customHeight="1">
      <c r="A1119" s="305" t="s">
        <v>901</v>
      </c>
      <c r="B1119" s="307"/>
      <c r="C1119" s="307"/>
      <c r="D1119" s="295"/>
    </row>
    <row r="1120" spans="1:4" ht="24.95" customHeight="1">
      <c r="A1120" s="305" t="s">
        <v>902</v>
      </c>
      <c r="B1120" s="307"/>
      <c r="C1120" s="307"/>
      <c r="D1120" s="295"/>
    </row>
    <row r="1121" spans="1:4" ht="24.95" customHeight="1">
      <c r="A1121" s="305" t="s">
        <v>903</v>
      </c>
      <c r="B1121" s="307"/>
      <c r="C1121" s="307"/>
      <c r="D1121" s="295"/>
    </row>
    <row r="1122" spans="1:4" ht="24.95" customHeight="1">
      <c r="A1122" s="305" t="s">
        <v>904</v>
      </c>
      <c r="B1122" s="307"/>
      <c r="C1122" s="307"/>
      <c r="D1122" s="295"/>
    </row>
    <row r="1123" spans="1:4" ht="24.95" customHeight="1">
      <c r="A1123" s="305" t="s">
        <v>905</v>
      </c>
      <c r="B1123" s="307"/>
      <c r="C1123" s="307"/>
      <c r="D1123" s="295"/>
    </row>
    <row r="1124" spans="1:4" ht="24.95" customHeight="1">
      <c r="A1124" s="305" t="s">
        <v>906</v>
      </c>
      <c r="B1124" s="307"/>
      <c r="C1124" s="307"/>
      <c r="D1124" s="295"/>
    </row>
    <row r="1125" spans="1:4" ht="24.95" customHeight="1">
      <c r="A1125" s="305" t="s">
        <v>907</v>
      </c>
      <c r="B1125" s="307"/>
      <c r="C1125" s="307"/>
      <c r="D1125" s="295"/>
    </row>
    <row r="1126" spans="1:4" ht="24.95" customHeight="1">
      <c r="A1126" s="305" t="s">
        <v>908</v>
      </c>
      <c r="B1126" s="307"/>
      <c r="C1126" s="307"/>
      <c r="D1126" s="295"/>
    </row>
    <row r="1127" spans="1:4" ht="24.95" customHeight="1">
      <c r="A1127" s="305" t="s">
        <v>909</v>
      </c>
      <c r="B1127" s="307"/>
      <c r="C1127" s="307"/>
      <c r="D1127" s="295"/>
    </row>
    <row r="1128" spans="1:4" ht="24.95" customHeight="1">
      <c r="A1128" s="305" t="s">
        <v>910</v>
      </c>
      <c r="B1128" s="307"/>
      <c r="C1128" s="307"/>
      <c r="D1128" s="295"/>
    </row>
    <row r="1129" spans="1:4" ht="24.95" customHeight="1">
      <c r="A1129" s="296" t="s">
        <v>85</v>
      </c>
      <c r="B1129" s="201"/>
      <c r="C1129" s="201"/>
      <c r="D1129" s="295"/>
    </row>
    <row r="1130" spans="1:4" ht="24.95" customHeight="1">
      <c r="A1130" s="300" t="s">
        <v>911</v>
      </c>
      <c r="B1130" s="301">
        <v>347</v>
      </c>
      <c r="C1130" s="301">
        <v>576</v>
      </c>
      <c r="D1130" s="295">
        <f t="shared" si="19"/>
        <v>0.65994236311239196</v>
      </c>
    </row>
    <row r="1131" spans="1:4" ht="24.95" customHeight="1">
      <c r="A1131" s="303" t="s">
        <v>912</v>
      </c>
      <c r="B1131" s="201">
        <f>SUM(B1132:B1145)</f>
        <v>56</v>
      </c>
      <c r="C1131" s="201">
        <f>SUM(C1132:C1145)</f>
        <v>56</v>
      </c>
      <c r="D1131" s="295">
        <f t="shared" si="19"/>
        <v>0</v>
      </c>
    </row>
    <row r="1132" spans="1:4" ht="24.95" customHeight="1">
      <c r="A1132" s="315" t="s">
        <v>76</v>
      </c>
      <c r="B1132" s="299"/>
      <c r="C1132" s="299"/>
      <c r="D1132" s="295"/>
    </row>
    <row r="1133" spans="1:4" ht="24.95" customHeight="1">
      <c r="A1133" s="303" t="s">
        <v>77</v>
      </c>
      <c r="B1133" s="203"/>
      <c r="C1133" s="203"/>
      <c r="D1133" s="295"/>
    </row>
    <row r="1134" spans="1:4" ht="24.95" customHeight="1">
      <c r="A1134" s="303" t="s">
        <v>78</v>
      </c>
      <c r="B1134" s="203"/>
      <c r="C1134" s="203"/>
      <c r="D1134" s="295"/>
    </row>
    <row r="1135" spans="1:4" ht="24.95" customHeight="1">
      <c r="A1135" s="303" t="s">
        <v>913</v>
      </c>
      <c r="B1135" s="201"/>
      <c r="C1135" s="201"/>
      <c r="D1135" s="295"/>
    </row>
    <row r="1136" spans="1:4" ht="24.95" customHeight="1">
      <c r="A1136" s="303" t="s">
        <v>914</v>
      </c>
      <c r="B1136" s="201"/>
      <c r="C1136" s="201"/>
      <c r="D1136" s="295"/>
    </row>
    <row r="1137" spans="1:4" ht="24.95" customHeight="1">
      <c r="A1137" s="296" t="s">
        <v>915</v>
      </c>
      <c r="B1137" s="203"/>
      <c r="C1137" s="203"/>
      <c r="D1137" s="295"/>
    </row>
    <row r="1138" spans="1:4" ht="24.95" customHeight="1">
      <c r="A1138" s="296" t="s">
        <v>916</v>
      </c>
      <c r="B1138" s="311"/>
      <c r="C1138" s="311"/>
      <c r="D1138" s="295"/>
    </row>
    <row r="1139" spans="1:4" ht="24.95" customHeight="1">
      <c r="A1139" s="296" t="s">
        <v>917</v>
      </c>
      <c r="B1139" s="311">
        <v>31</v>
      </c>
      <c r="C1139" s="311">
        <v>31</v>
      </c>
      <c r="D1139" s="295">
        <f t="shared" si="19"/>
        <v>0</v>
      </c>
    </row>
    <row r="1140" spans="1:4" ht="24.95" customHeight="1">
      <c r="A1140" s="296" t="s">
        <v>918</v>
      </c>
      <c r="B1140" s="203"/>
      <c r="C1140" s="203"/>
      <c r="D1140" s="295"/>
    </row>
    <row r="1141" spans="1:4" ht="24.95" customHeight="1">
      <c r="A1141" s="296" t="s">
        <v>919</v>
      </c>
      <c r="B1141" s="203"/>
      <c r="C1141" s="203"/>
      <c r="D1141" s="295"/>
    </row>
    <row r="1142" spans="1:4" ht="41.1" customHeight="1">
      <c r="A1142" s="296" t="s">
        <v>920</v>
      </c>
      <c r="B1142" s="203"/>
      <c r="C1142" s="203"/>
      <c r="D1142" s="295"/>
    </row>
    <row r="1143" spans="1:4" ht="24.95" customHeight="1">
      <c r="A1143" s="296" t="s">
        <v>921</v>
      </c>
      <c r="B1143" s="203"/>
      <c r="C1143" s="203"/>
      <c r="D1143" s="295"/>
    </row>
    <row r="1144" spans="1:4" ht="24.95" customHeight="1">
      <c r="A1144" s="296" t="s">
        <v>922</v>
      </c>
      <c r="B1144" s="203"/>
      <c r="C1144" s="203"/>
      <c r="D1144" s="295"/>
    </row>
    <row r="1145" spans="1:4" ht="24.95" customHeight="1">
      <c r="A1145" s="300" t="s">
        <v>923</v>
      </c>
      <c r="B1145" s="301">
        <v>25</v>
      </c>
      <c r="C1145" s="301">
        <v>25</v>
      </c>
      <c r="D1145" s="295">
        <f t="shared" si="19"/>
        <v>0</v>
      </c>
    </row>
    <row r="1146" spans="1:4" ht="24.95" customHeight="1">
      <c r="A1146" s="296" t="s">
        <v>924</v>
      </c>
      <c r="B1146" s="203"/>
      <c r="C1146" s="203"/>
      <c r="D1146" s="295"/>
    </row>
    <row r="1147" spans="1:4" ht="24.95" customHeight="1">
      <c r="A1147" s="293" t="s">
        <v>57</v>
      </c>
      <c r="B1147" s="199">
        <f>SUM(B1148,B1159,B1163)</f>
        <v>13992</v>
      </c>
      <c r="C1147" s="199">
        <f>SUM(C1148,C1159,C1163)</f>
        <v>7291</v>
      </c>
      <c r="D1147" s="295">
        <f t="shared" si="19"/>
        <v>-0.47891652372784449</v>
      </c>
    </row>
    <row r="1148" spans="1:4" ht="24.95" customHeight="1">
      <c r="A1148" s="296" t="s">
        <v>925</v>
      </c>
      <c r="B1148" s="201">
        <f>SUM(B1149:B1158)</f>
        <v>7758</v>
      </c>
      <c r="C1148" s="201">
        <f>SUM(C1149:C1158)</f>
        <v>550</v>
      </c>
      <c r="D1148" s="295">
        <f t="shared" si="19"/>
        <v>-0.92910543954627478</v>
      </c>
    </row>
    <row r="1149" spans="1:4" ht="24.95" customHeight="1">
      <c r="A1149" s="298" t="s">
        <v>926</v>
      </c>
      <c r="B1149" s="299"/>
      <c r="C1149" s="299"/>
      <c r="D1149" s="295"/>
    </row>
    <row r="1150" spans="1:4" ht="24.95" customHeight="1">
      <c r="A1150" s="296" t="s">
        <v>927</v>
      </c>
      <c r="B1150" s="203"/>
      <c r="C1150" s="203"/>
      <c r="D1150" s="295"/>
    </row>
    <row r="1151" spans="1:4" ht="24.95" customHeight="1">
      <c r="A1151" s="296" t="s">
        <v>928</v>
      </c>
      <c r="B1151" s="203">
        <v>1000</v>
      </c>
      <c r="C1151" s="203"/>
      <c r="D1151" s="295">
        <f t="shared" si="19"/>
        <v>-1</v>
      </c>
    </row>
    <row r="1152" spans="1:4" ht="24.95" customHeight="1">
      <c r="A1152" s="296" t="s">
        <v>929</v>
      </c>
      <c r="B1152" s="203"/>
      <c r="C1152" s="203"/>
      <c r="D1152" s="295"/>
    </row>
    <row r="1153" spans="1:4" ht="24.95" customHeight="1">
      <c r="A1153" s="296" t="s">
        <v>930</v>
      </c>
      <c r="B1153" s="203"/>
      <c r="C1153" s="203"/>
      <c r="D1153" s="295"/>
    </row>
    <row r="1154" spans="1:4" ht="24.95" customHeight="1">
      <c r="A1154" s="303" t="s">
        <v>931</v>
      </c>
      <c r="B1154" s="203">
        <v>550</v>
      </c>
      <c r="C1154" s="203">
        <v>550</v>
      </c>
      <c r="D1154" s="295">
        <f t="shared" si="19"/>
        <v>0</v>
      </c>
    </row>
    <row r="1155" spans="1:4" ht="24.95" customHeight="1">
      <c r="A1155" s="296" t="s">
        <v>932</v>
      </c>
      <c r="B1155" s="203"/>
      <c r="C1155" s="203"/>
      <c r="D1155" s="295"/>
    </row>
    <row r="1156" spans="1:4" ht="24.95" customHeight="1">
      <c r="A1156" s="318" t="s">
        <v>933</v>
      </c>
      <c r="B1156" s="319"/>
      <c r="C1156" s="319"/>
      <c r="D1156" s="295"/>
    </row>
    <row r="1157" spans="1:4" ht="24.95" customHeight="1">
      <c r="A1157" s="318" t="s">
        <v>934</v>
      </c>
      <c r="B1157" s="319"/>
      <c r="C1157" s="319"/>
      <c r="D1157" s="295"/>
    </row>
    <row r="1158" spans="1:4" ht="24.95" customHeight="1">
      <c r="A1158" s="300" t="s">
        <v>935</v>
      </c>
      <c r="B1158" s="316">
        <v>6208</v>
      </c>
      <c r="C1158" s="316"/>
      <c r="D1158" s="295">
        <f t="shared" ref="D1158:D1221" si="20">(C1158-B1158)/B1158</f>
        <v>-1</v>
      </c>
    </row>
    <row r="1159" spans="1:4" ht="24.95" customHeight="1">
      <c r="A1159" s="296" t="s">
        <v>936</v>
      </c>
      <c r="B1159" s="201">
        <f>SUM(B1160:B1162)</f>
        <v>6234</v>
      </c>
      <c r="C1159" s="201">
        <f>SUM(C1160:C1162)</f>
        <v>6741</v>
      </c>
      <c r="D1159" s="295">
        <f t="shared" si="20"/>
        <v>8.1328200192492775E-2</v>
      </c>
    </row>
    <row r="1160" spans="1:4" ht="24.95" customHeight="1">
      <c r="A1160" s="298" t="s">
        <v>937</v>
      </c>
      <c r="B1160" s="299">
        <v>6234</v>
      </c>
      <c r="C1160" s="299">
        <v>6741</v>
      </c>
      <c r="D1160" s="295">
        <f t="shared" si="20"/>
        <v>8.1328200192492775E-2</v>
      </c>
    </row>
    <row r="1161" spans="1:4" ht="24.95" customHeight="1">
      <c r="A1161" s="296" t="s">
        <v>938</v>
      </c>
      <c r="B1161" s="311"/>
      <c r="C1161" s="311"/>
      <c r="D1161" s="295"/>
    </row>
    <row r="1162" spans="1:4" ht="24.95" customHeight="1">
      <c r="A1162" s="300" t="s">
        <v>939</v>
      </c>
      <c r="B1162" s="301"/>
      <c r="C1162" s="301"/>
      <c r="D1162" s="295"/>
    </row>
    <row r="1163" spans="1:4" ht="24.95" customHeight="1">
      <c r="A1163" s="303" t="s">
        <v>940</v>
      </c>
      <c r="B1163" s="201">
        <f>SUM(B1164:B1166)</f>
        <v>0</v>
      </c>
      <c r="C1163" s="201">
        <f>SUM(C1164:C1166)</f>
        <v>0</v>
      </c>
      <c r="D1163" s="295"/>
    </row>
    <row r="1164" spans="1:4" ht="24.95" customHeight="1">
      <c r="A1164" s="315" t="s">
        <v>941</v>
      </c>
      <c r="B1164" s="299"/>
      <c r="C1164" s="299"/>
      <c r="D1164" s="295"/>
    </row>
    <row r="1165" spans="1:4" ht="24.95" customHeight="1">
      <c r="A1165" s="303" t="s">
        <v>942</v>
      </c>
      <c r="B1165" s="203"/>
      <c r="C1165" s="203"/>
      <c r="D1165" s="295"/>
    </row>
    <row r="1166" spans="1:4" ht="24.95" customHeight="1">
      <c r="A1166" s="304" t="s">
        <v>943</v>
      </c>
      <c r="B1166" s="301"/>
      <c r="C1166" s="301"/>
      <c r="D1166" s="295"/>
    </row>
    <row r="1167" spans="1:4" ht="24.95" customHeight="1">
      <c r="A1167" s="332" t="s">
        <v>58</v>
      </c>
      <c r="B1167" s="199">
        <f>SUM(B1168,B1183,B1197,B1202,B1208)</f>
        <v>45</v>
      </c>
      <c r="C1167" s="199">
        <f>SUM(C1168,C1183,C1197,C1202,C1208)</f>
        <v>45</v>
      </c>
      <c r="D1167" s="295">
        <f t="shared" si="20"/>
        <v>0</v>
      </c>
    </row>
    <row r="1168" spans="1:4" ht="24.95" customHeight="1">
      <c r="A1168" s="303" t="s">
        <v>944</v>
      </c>
      <c r="B1168" s="201">
        <f>SUM(B1169:B1182)</f>
        <v>45</v>
      </c>
      <c r="C1168" s="201">
        <f>SUM(C1169:C1182)</f>
        <v>45</v>
      </c>
      <c r="D1168" s="295">
        <f t="shared" si="20"/>
        <v>0</v>
      </c>
    </row>
    <row r="1169" spans="1:4" ht="24.95" customHeight="1">
      <c r="A1169" s="315" t="s">
        <v>76</v>
      </c>
      <c r="B1169" s="299"/>
      <c r="C1169" s="299"/>
      <c r="D1169" s="295"/>
    </row>
    <row r="1170" spans="1:4" ht="24.95" customHeight="1">
      <c r="A1170" s="303" t="s">
        <v>77</v>
      </c>
      <c r="B1170" s="203"/>
      <c r="C1170" s="203"/>
      <c r="D1170" s="295"/>
    </row>
    <row r="1171" spans="1:4" ht="24.95" customHeight="1">
      <c r="A1171" s="303" t="s">
        <v>78</v>
      </c>
      <c r="B1171" s="203"/>
      <c r="C1171" s="203"/>
      <c r="D1171" s="295"/>
    </row>
    <row r="1172" spans="1:4" ht="24.95" customHeight="1">
      <c r="A1172" s="303" t="s">
        <v>945</v>
      </c>
      <c r="B1172" s="203"/>
      <c r="C1172" s="203"/>
      <c r="D1172" s="295"/>
    </row>
    <row r="1173" spans="1:4" ht="24.95" customHeight="1">
      <c r="A1173" s="303" t="s">
        <v>946</v>
      </c>
      <c r="B1173" s="203"/>
      <c r="C1173" s="203"/>
      <c r="D1173" s="295"/>
    </row>
    <row r="1174" spans="1:4" ht="24.95" customHeight="1">
      <c r="A1174" s="303" t="s">
        <v>947</v>
      </c>
      <c r="B1174" s="203"/>
      <c r="C1174" s="203"/>
      <c r="D1174" s="295"/>
    </row>
    <row r="1175" spans="1:4" ht="24.95" customHeight="1">
      <c r="A1175" s="303" t="s">
        <v>948</v>
      </c>
      <c r="B1175" s="203"/>
      <c r="C1175" s="203"/>
      <c r="D1175" s="295"/>
    </row>
    <row r="1176" spans="1:4" ht="24.95" customHeight="1">
      <c r="A1176" s="303" t="s">
        <v>949</v>
      </c>
      <c r="B1176" s="203"/>
      <c r="C1176" s="203"/>
      <c r="D1176" s="295"/>
    </row>
    <row r="1177" spans="1:4" ht="24.95" customHeight="1">
      <c r="A1177" s="303" t="s">
        <v>950</v>
      </c>
      <c r="B1177" s="201"/>
      <c r="C1177" s="201"/>
      <c r="D1177" s="295"/>
    </row>
    <row r="1178" spans="1:4" ht="24.95" customHeight="1">
      <c r="A1178" s="303" t="s">
        <v>951</v>
      </c>
      <c r="B1178" s="203"/>
      <c r="C1178" s="203"/>
      <c r="D1178" s="295"/>
    </row>
    <row r="1179" spans="1:4" ht="24.95" customHeight="1">
      <c r="A1179" s="303" t="s">
        <v>952</v>
      </c>
      <c r="B1179" s="203">
        <v>45</v>
      </c>
      <c r="C1179" s="203">
        <v>45</v>
      </c>
      <c r="D1179" s="295">
        <f t="shared" si="20"/>
        <v>0</v>
      </c>
    </row>
    <row r="1180" spans="1:4" ht="24.95" customHeight="1">
      <c r="A1180" s="303" t="s">
        <v>953</v>
      </c>
      <c r="B1180" s="203"/>
      <c r="C1180" s="203"/>
      <c r="D1180" s="295"/>
    </row>
    <row r="1181" spans="1:4" ht="24.95" customHeight="1">
      <c r="A1181" s="296" t="s">
        <v>85</v>
      </c>
      <c r="B1181" s="311"/>
      <c r="C1181" s="311"/>
      <c r="D1181" s="295"/>
    </row>
    <row r="1182" spans="1:4" ht="24.95" customHeight="1">
      <c r="A1182" s="300" t="s">
        <v>954</v>
      </c>
      <c r="B1182" s="301"/>
      <c r="C1182" s="301"/>
      <c r="D1182" s="295"/>
    </row>
    <row r="1183" spans="1:4" ht="24.95" customHeight="1">
      <c r="A1183" s="296" t="s">
        <v>955</v>
      </c>
      <c r="B1183" s="201">
        <f>SUM(B1184:B1196)</f>
        <v>0</v>
      </c>
      <c r="C1183" s="201">
        <f>SUM(C1184:C1196)</f>
        <v>0</v>
      </c>
      <c r="D1183" s="295"/>
    </row>
    <row r="1184" spans="1:4" ht="24.95" customHeight="1">
      <c r="A1184" s="298" t="s">
        <v>76</v>
      </c>
      <c r="B1184" s="299"/>
      <c r="C1184" s="299"/>
      <c r="D1184" s="295"/>
    </row>
    <row r="1185" spans="1:4" ht="24.95" customHeight="1">
      <c r="A1185" s="296" t="s">
        <v>77</v>
      </c>
      <c r="B1185" s="203"/>
      <c r="C1185" s="203"/>
      <c r="D1185" s="295"/>
    </row>
    <row r="1186" spans="1:4" ht="24.95" customHeight="1">
      <c r="A1186" s="303" t="s">
        <v>78</v>
      </c>
      <c r="B1186" s="201"/>
      <c r="C1186" s="201"/>
      <c r="D1186" s="295"/>
    </row>
    <row r="1187" spans="1:4" ht="24.95" customHeight="1">
      <c r="A1187" s="296" t="s">
        <v>956</v>
      </c>
      <c r="B1187" s="203"/>
      <c r="C1187" s="203"/>
      <c r="D1187" s="295"/>
    </row>
    <row r="1188" spans="1:4" ht="24.95" customHeight="1">
      <c r="A1188" s="296" t="s">
        <v>957</v>
      </c>
      <c r="B1188" s="203"/>
      <c r="C1188" s="203"/>
      <c r="D1188" s="295"/>
    </row>
    <row r="1189" spans="1:4" ht="24.95" customHeight="1">
      <c r="A1189" s="296" t="s">
        <v>958</v>
      </c>
      <c r="B1189" s="203"/>
      <c r="C1189" s="203"/>
      <c r="D1189" s="295"/>
    </row>
    <row r="1190" spans="1:4" ht="24.95" customHeight="1">
      <c r="A1190" s="296" t="s">
        <v>959</v>
      </c>
      <c r="B1190" s="311"/>
      <c r="C1190" s="311"/>
      <c r="D1190" s="295"/>
    </row>
    <row r="1191" spans="1:4" ht="24.95" customHeight="1">
      <c r="A1191" s="296" t="s">
        <v>960</v>
      </c>
      <c r="B1191" s="203"/>
      <c r="C1191" s="203"/>
      <c r="D1191" s="295"/>
    </row>
    <row r="1192" spans="1:4" ht="24.95" customHeight="1">
      <c r="A1192" s="296" t="s">
        <v>961</v>
      </c>
      <c r="B1192" s="203"/>
      <c r="C1192" s="203"/>
      <c r="D1192" s="295"/>
    </row>
    <row r="1193" spans="1:4" ht="24.95" customHeight="1">
      <c r="A1193" s="296" t="s">
        <v>962</v>
      </c>
      <c r="B1193" s="203"/>
      <c r="C1193" s="203"/>
      <c r="D1193" s="295"/>
    </row>
    <row r="1194" spans="1:4" ht="24.95" customHeight="1">
      <c r="A1194" s="296" t="s">
        <v>963</v>
      </c>
      <c r="B1194" s="203"/>
      <c r="C1194" s="203"/>
      <c r="D1194" s="295"/>
    </row>
    <row r="1195" spans="1:4" ht="24.95" customHeight="1">
      <c r="A1195" s="296" t="s">
        <v>85</v>
      </c>
      <c r="B1195" s="203"/>
      <c r="C1195" s="203"/>
      <c r="D1195" s="295"/>
    </row>
    <row r="1196" spans="1:4" ht="24.95" customHeight="1">
      <c r="A1196" s="296" t="s">
        <v>964</v>
      </c>
      <c r="B1196" s="203"/>
      <c r="C1196" s="203"/>
      <c r="D1196" s="295"/>
    </row>
    <row r="1197" spans="1:4" ht="24.95" customHeight="1">
      <c r="A1197" s="296" t="s">
        <v>965</v>
      </c>
      <c r="B1197" s="201">
        <f>SUM(B1198:B1201)</f>
        <v>0</v>
      </c>
      <c r="C1197" s="201">
        <f>SUM(C1198:C1201)</f>
        <v>0</v>
      </c>
      <c r="D1197" s="295"/>
    </row>
    <row r="1198" spans="1:4" ht="24.95" customHeight="1">
      <c r="A1198" s="296" t="s">
        <v>966</v>
      </c>
      <c r="B1198" s="203"/>
      <c r="C1198" s="203"/>
      <c r="D1198" s="295"/>
    </row>
    <row r="1199" spans="1:4" ht="24.95" customHeight="1">
      <c r="A1199" s="296" t="s">
        <v>967</v>
      </c>
      <c r="B1199" s="201"/>
      <c r="C1199" s="201"/>
      <c r="D1199" s="295"/>
    </row>
    <row r="1200" spans="1:4" ht="24.95" customHeight="1">
      <c r="A1200" s="296" t="s">
        <v>968</v>
      </c>
      <c r="B1200" s="203"/>
      <c r="C1200" s="203"/>
      <c r="D1200" s="295"/>
    </row>
    <row r="1201" spans="1:4" ht="24.95" customHeight="1">
      <c r="A1201" s="300" t="s">
        <v>969</v>
      </c>
      <c r="B1201" s="301"/>
      <c r="C1201" s="301"/>
      <c r="D1201" s="295"/>
    </row>
    <row r="1202" spans="1:4" ht="24.95" customHeight="1">
      <c r="A1202" s="296" t="s">
        <v>970</v>
      </c>
      <c r="B1202" s="201">
        <f>SUM(B1203:B1207)</f>
        <v>0</v>
      </c>
      <c r="C1202" s="201">
        <f>SUM(C1203:C1207)</f>
        <v>0</v>
      </c>
      <c r="D1202" s="295"/>
    </row>
    <row r="1203" spans="1:4" ht="24.95" customHeight="1">
      <c r="A1203" s="298" t="s">
        <v>971</v>
      </c>
      <c r="B1203" s="310"/>
      <c r="C1203" s="310"/>
      <c r="D1203" s="295"/>
    </row>
    <row r="1204" spans="1:4" ht="24.95" customHeight="1">
      <c r="A1204" s="296" t="s">
        <v>972</v>
      </c>
      <c r="B1204" s="203"/>
      <c r="C1204" s="203"/>
      <c r="D1204" s="295"/>
    </row>
    <row r="1205" spans="1:4" ht="24.95" customHeight="1">
      <c r="A1205" s="296" t="s">
        <v>973</v>
      </c>
      <c r="B1205" s="203"/>
      <c r="C1205" s="203"/>
      <c r="D1205" s="295"/>
    </row>
    <row r="1206" spans="1:4" ht="24.95" customHeight="1">
      <c r="A1206" s="303" t="s">
        <v>974</v>
      </c>
      <c r="B1206" s="203"/>
      <c r="C1206" s="203"/>
      <c r="D1206" s="295"/>
    </row>
    <row r="1207" spans="1:4" ht="24.95" customHeight="1">
      <c r="A1207" s="300" t="s">
        <v>975</v>
      </c>
      <c r="B1207" s="301"/>
      <c r="C1207" s="301"/>
      <c r="D1207" s="295"/>
    </row>
    <row r="1208" spans="1:4" ht="24.95" customHeight="1">
      <c r="A1208" s="296" t="s">
        <v>976</v>
      </c>
      <c r="B1208" s="201">
        <f>SUM(B1209:B1219)</f>
        <v>0</v>
      </c>
      <c r="C1208" s="201">
        <f>SUM(C1209:C1219)</f>
        <v>0</v>
      </c>
      <c r="D1208" s="295"/>
    </row>
    <row r="1209" spans="1:4" ht="24.95" customHeight="1">
      <c r="A1209" s="298" t="s">
        <v>977</v>
      </c>
      <c r="B1209" s="299"/>
      <c r="C1209" s="299"/>
      <c r="D1209" s="295"/>
    </row>
    <row r="1210" spans="1:4" ht="24.95" customHeight="1">
      <c r="A1210" s="296" t="s">
        <v>978</v>
      </c>
      <c r="B1210" s="203"/>
      <c r="C1210" s="203"/>
      <c r="D1210" s="295"/>
    </row>
    <row r="1211" spans="1:4" ht="24.95" customHeight="1">
      <c r="A1211" s="296" t="s">
        <v>979</v>
      </c>
      <c r="B1211" s="203"/>
      <c r="C1211" s="203"/>
      <c r="D1211" s="295"/>
    </row>
    <row r="1212" spans="1:4" ht="24.95" customHeight="1">
      <c r="A1212" s="296" t="s">
        <v>980</v>
      </c>
      <c r="B1212" s="203"/>
      <c r="C1212" s="203"/>
      <c r="D1212" s="295"/>
    </row>
    <row r="1213" spans="1:4" ht="24.95" customHeight="1">
      <c r="A1213" s="296" t="s">
        <v>981</v>
      </c>
      <c r="B1213" s="203"/>
      <c r="C1213" s="203"/>
      <c r="D1213" s="295"/>
    </row>
    <row r="1214" spans="1:4" ht="24.95" customHeight="1">
      <c r="A1214" s="303" t="s">
        <v>982</v>
      </c>
      <c r="B1214" s="203"/>
      <c r="C1214" s="203"/>
      <c r="D1214" s="295"/>
    </row>
    <row r="1215" spans="1:4" ht="24.95" customHeight="1">
      <c r="A1215" s="296" t="s">
        <v>983</v>
      </c>
      <c r="B1215" s="201"/>
      <c r="C1215" s="201"/>
      <c r="D1215" s="295"/>
    </row>
    <row r="1216" spans="1:4" ht="24.95" customHeight="1">
      <c r="A1216" s="303" t="s">
        <v>984</v>
      </c>
      <c r="B1216" s="201"/>
      <c r="C1216" s="201"/>
      <c r="D1216" s="295"/>
    </row>
    <row r="1217" spans="1:4" ht="24.95" customHeight="1">
      <c r="A1217" s="296" t="s">
        <v>985</v>
      </c>
      <c r="B1217" s="203"/>
      <c r="C1217" s="203"/>
      <c r="D1217" s="295"/>
    </row>
    <row r="1218" spans="1:4" ht="24.95" customHeight="1">
      <c r="A1218" s="296" t="s">
        <v>986</v>
      </c>
      <c r="B1218" s="203"/>
      <c r="C1218" s="203"/>
      <c r="D1218" s="295"/>
    </row>
    <row r="1219" spans="1:4" ht="24.95" customHeight="1">
      <c r="A1219" s="300" t="s">
        <v>987</v>
      </c>
      <c r="B1219" s="317"/>
      <c r="C1219" s="317"/>
      <c r="D1219" s="295"/>
    </row>
    <row r="1220" spans="1:4" ht="24.95" customHeight="1">
      <c r="A1220" s="293" t="s">
        <v>59</v>
      </c>
      <c r="B1220" s="294">
        <f>SUM(B1221,B1233,B1239,B1245,B1253,B1266,B1270,B1276)</f>
        <v>5445</v>
      </c>
      <c r="C1220" s="294">
        <f>SUM(C1221,C1233,C1239,C1245,C1253,C1266,C1270,C1276)</f>
        <v>5111</v>
      </c>
      <c r="D1220" s="295">
        <f t="shared" si="20"/>
        <v>-6.1340679522497707E-2</v>
      </c>
    </row>
    <row r="1221" spans="1:4" ht="24.95" customHeight="1">
      <c r="A1221" s="296" t="s">
        <v>988</v>
      </c>
      <c r="B1221" s="201">
        <f>SUM(B1222:B1232)</f>
        <v>245</v>
      </c>
      <c r="C1221" s="201">
        <f>SUM(C1222:C1232)</f>
        <v>343</v>
      </c>
      <c r="D1221" s="295">
        <f t="shared" si="20"/>
        <v>0.4</v>
      </c>
    </row>
    <row r="1222" spans="1:4" ht="24.95" customHeight="1">
      <c r="A1222" s="315" t="s">
        <v>76</v>
      </c>
      <c r="B1222" s="299">
        <v>204</v>
      </c>
      <c r="C1222" s="299">
        <v>302</v>
      </c>
      <c r="D1222" s="295">
        <f t="shared" ref="D1222:D1285" si="21">(C1222-B1222)/B1222</f>
        <v>0.48039215686274511</v>
      </c>
    </row>
    <row r="1223" spans="1:4" ht="24.95" customHeight="1">
      <c r="A1223" s="296" t="s">
        <v>77</v>
      </c>
      <c r="B1223" s="203"/>
      <c r="C1223" s="203"/>
      <c r="D1223" s="295"/>
    </row>
    <row r="1224" spans="1:4" ht="24.95" customHeight="1">
      <c r="A1224" s="303" t="s">
        <v>78</v>
      </c>
      <c r="B1224" s="203"/>
      <c r="C1224" s="203"/>
      <c r="D1224" s="295"/>
    </row>
    <row r="1225" spans="1:4" ht="24.95" customHeight="1">
      <c r="A1225" s="296" t="s">
        <v>989</v>
      </c>
      <c r="B1225" s="201"/>
      <c r="C1225" s="201"/>
      <c r="D1225" s="295"/>
    </row>
    <row r="1226" spans="1:4" ht="24.95" customHeight="1">
      <c r="A1226" s="296" t="s">
        <v>990</v>
      </c>
      <c r="B1226" s="203"/>
      <c r="C1226" s="203"/>
      <c r="D1226" s="295"/>
    </row>
    <row r="1227" spans="1:4" ht="24.95" customHeight="1">
      <c r="A1227" s="296" t="s">
        <v>991</v>
      </c>
      <c r="B1227" s="203">
        <v>10</v>
      </c>
      <c r="C1227" s="203">
        <v>10</v>
      </c>
      <c r="D1227" s="295">
        <f t="shared" si="21"/>
        <v>0</v>
      </c>
    </row>
    <row r="1228" spans="1:4" ht="24.95" customHeight="1">
      <c r="A1228" s="296" t="s">
        <v>992</v>
      </c>
      <c r="B1228" s="203"/>
      <c r="C1228" s="203"/>
      <c r="D1228" s="295"/>
    </row>
    <row r="1229" spans="1:4" ht="24.95" customHeight="1">
      <c r="A1229" s="296" t="s">
        <v>993</v>
      </c>
      <c r="B1229" s="297"/>
      <c r="C1229" s="297"/>
      <c r="D1229" s="295"/>
    </row>
    <row r="1230" spans="1:4" ht="24.95" customHeight="1">
      <c r="A1230" s="296" t="s">
        <v>994</v>
      </c>
      <c r="B1230" s="203"/>
      <c r="C1230" s="203"/>
      <c r="D1230" s="295"/>
    </row>
    <row r="1231" spans="1:4" ht="24.95" customHeight="1">
      <c r="A1231" s="296" t="s">
        <v>85</v>
      </c>
      <c r="B1231" s="203"/>
      <c r="C1231" s="203"/>
      <c r="D1231" s="295"/>
    </row>
    <row r="1232" spans="1:4" ht="24.95" customHeight="1">
      <c r="A1232" s="300" t="s">
        <v>995</v>
      </c>
      <c r="B1232" s="301">
        <v>31</v>
      </c>
      <c r="C1232" s="301">
        <v>31</v>
      </c>
      <c r="D1232" s="295">
        <f t="shared" si="21"/>
        <v>0</v>
      </c>
    </row>
    <row r="1233" spans="1:4" ht="24.95" customHeight="1">
      <c r="A1233" s="296" t="s">
        <v>996</v>
      </c>
      <c r="B1233" s="297">
        <f>SUM(B1234:B1238)</f>
        <v>171</v>
      </c>
      <c r="C1233" s="297">
        <f>SUM(C1234:C1238)</f>
        <v>174</v>
      </c>
      <c r="D1233" s="295">
        <f t="shared" si="21"/>
        <v>1.7543859649122806E-2</v>
      </c>
    </row>
    <row r="1234" spans="1:4" ht="24.95" customHeight="1">
      <c r="A1234" s="298" t="s">
        <v>76</v>
      </c>
      <c r="B1234" s="314">
        <v>171</v>
      </c>
      <c r="C1234" s="314">
        <v>174</v>
      </c>
      <c r="D1234" s="295">
        <f t="shared" si="21"/>
        <v>1.7543859649122806E-2</v>
      </c>
    </row>
    <row r="1235" spans="1:4" ht="24.95" customHeight="1">
      <c r="A1235" s="296" t="s">
        <v>77</v>
      </c>
      <c r="B1235" s="203"/>
      <c r="C1235" s="203"/>
      <c r="D1235" s="295"/>
    </row>
    <row r="1236" spans="1:4" ht="24.95" customHeight="1">
      <c r="A1236" s="296" t="s">
        <v>78</v>
      </c>
      <c r="B1236" s="203"/>
      <c r="C1236" s="203"/>
      <c r="D1236" s="295"/>
    </row>
    <row r="1237" spans="1:4" ht="24.95" customHeight="1">
      <c r="A1237" s="296" t="s">
        <v>997</v>
      </c>
      <c r="B1237" s="311"/>
      <c r="C1237" s="311"/>
      <c r="D1237" s="295"/>
    </row>
    <row r="1238" spans="1:4" ht="24.95" customHeight="1">
      <c r="A1238" s="300" t="s">
        <v>998</v>
      </c>
      <c r="B1238" s="317"/>
      <c r="C1238" s="317"/>
      <c r="D1238" s="295"/>
    </row>
    <row r="1239" spans="1:4" ht="24.95" customHeight="1">
      <c r="A1239" s="296" t="s">
        <v>999</v>
      </c>
      <c r="B1239" s="201">
        <f>SUM(B1240:B1244)</f>
        <v>0</v>
      </c>
      <c r="C1239" s="201">
        <f>SUM(C1240:C1244)</f>
        <v>0</v>
      </c>
      <c r="D1239" s="295"/>
    </row>
    <row r="1240" spans="1:4" ht="24.95" customHeight="1">
      <c r="A1240" s="298" t="s">
        <v>76</v>
      </c>
      <c r="B1240" s="299"/>
      <c r="C1240" s="299"/>
      <c r="D1240" s="295"/>
    </row>
    <row r="1241" spans="1:4" ht="24.95" customHeight="1">
      <c r="A1241" s="296" t="s">
        <v>77</v>
      </c>
      <c r="B1241" s="203"/>
      <c r="C1241" s="203"/>
      <c r="D1241" s="295"/>
    </row>
    <row r="1242" spans="1:4" ht="24.95" customHeight="1">
      <c r="A1242" s="296" t="s">
        <v>78</v>
      </c>
      <c r="B1242" s="203"/>
      <c r="C1242" s="203"/>
      <c r="D1242" s="295"/>
    </row>
    <row r="1243" spans="1:4" ht="24.95" customHeight="1">
      <c r="A1243" s="296" t="s">
        <v>1000</v>
      </c>
      <c r="B1243" s="203"/>
      <c r="C1243" s="203"/>
      <c r="D1243" s="295"/>
    </row>
    <row r="1244" spans="1:4" ht="24.95" customHeight="1">
      <c r="A1244" s="296" t="s">
        <v>1001</v>
      </c>
      <c r="B1244" s="203"/>
      <c r="C1244" s="203"/>
      <c r="D1244" s="295"/>
    </row>
    <row r="1245" spans="1:4" ht="24.95" customHeight="1">
      <c r="A1245" s="296" t="s">
        <v>1002</v>
      </c>
      <c r="B1245" s="201">
        <f>SUM(B1246:B1252)</f>
        <v>0</v>
      </c>
      <c r="C1245" s="201">
        <f>SUM(C1246:C1252)</f>
        <v>0</v>
      </c>
      <c r="D1245" s="295"/>
    </row>
    <row r="1246" spans="1:4" ht="24.95" customHeight="1">
      <c r="A1246" s="296" t="s">
        <v>76</v>
      </c>
      <c r="B1246" s="203"/>
      <c r="C1246" s="203"/>
      <c r="D1246" s="295"/>
    </row>
    <row r="1247" spans="1:4" ht="24.95" customHeight="1">
      <c r="A1247" s="296" t="s">
        <v>77</v>
      </c>
      <c r="B1247" s="203"/>
      <c r="C1247" s="203"/>
      <c r="D1247" s="295"/>
    </row>
    <row r="1248" spans="1:4" ht="24.95" customHeight="1">
      <c r="A1248" s="296" t="s">
        <v>78</v>
      </c>
      <c r="B1248" s="203"/>
      <c r="C1248" s="203"/>
      <c r="D1248" s="295"/>
    </row>
    <row r="1249" spans="1:4" ht="24.95" customHeight="1">
      <c r="A1249" s="296" t="s">
        <v>1003</v>
      </c>
      <c r="B1249" s="201"/>
      <c r="C1249" s="201"/>
      <c r="D1249" s="295"/>
    </row>
    <row r="1250" spans="1:4" ht="24.95" customHeight="1">
      <c r="A1250" s="296" t="s">
        <v>1004</v>
      </c>
      <c r="B1250" s="203"/>
      <c r="C1250" s="203"/>
      <c r="D1250" s="295"/>
    </row>
    <row r="1251" spans="1:4" ht="24.95" customHeight="1">
      <c r="A1251" s="296" t="s">
        <v>85</v>
      </c>
      <c r="B1251" s="203"/>
      <c r="C1251" s="203"/>
      <c r="D1251" s="295"/>
    </row>
    <row r="1252" spans="1:4" ht="24.95" customHeight="1">
      <c r="A1252" s="300" t="s">
        <v>1005</v>
      </c>
      <c r="B1252" s="301"/>
      <c r="C1252" s="301"/>
      <c r="D1252" s="295"/>
    </row>
    <row r="1253" spans="1:4" ht="24.95" customHeight="1">
      <c r="A1253" s="296" t="s">
        <v>1006</v>
      </c>
      <c r="B1253" s="297">
        <f>SUM(B1254:B1265)</f>
        <v>0</v>
      </c>
      <c r="C1253" s="297">
        <f>SUM(C1254:C1265)</f>
        <v>0</v>
      </c>
      <c r="D1253" s="295"/>
    </row>
    <row r="1254" spans="1:4" ht="24.95" customHeight="1">
      <c r="A1254" s="298" t="s">
        <v>76</v>
      </c>
      <c r="B1254" s="299"/>
      <c r="C1254" s="299"/>
      <c r="D1254" s="295"/>
    </row>
    <row r="1255" spans="1:4" ht="24.95" customHeight="1">
      <c r="A1255" s="296" t="s">
        <v>77</v>
      </c>
      <c r="B1255" s="203"/>
      <c r="C1255" s="203"/>
      <c r="D1255" s="295"/>
    </row>
    <row r="1256" spans="1:4" ht="24.95" customHeight="1">
      <c r="A1256" s="303" t="s">
        <v>78</v>
      </c>
      <c r="B1256" s="203"/>
      <c r="C1256" s="203"/>
      <c r="D1256" s="295"/>
    </row>
    <row r="1257" spans="1:4" ht="24.95" customHeight="1">
      <c r="A1257" s="303" t="s">
        <v>1007</v>
      </c>
      <c r="B1257" s="203"/>
      <c r="C1257" s="203"/>
      <c r="D1257" s="295"/>
    </row>
    <row r="1258" spans="1:4" ht="24.95" customHeight="1">
      <c r="A1258" s="303" t="s">
        <v>1008</v>
      </c>
      <c r="B1258" s="203"/>
      <c r="C1258" s="203"/>
      <c r="D1258" s="295"/>
    </row>
    <row r="1259" spans="1:4" ht="24.95" customHeight="1">
      <c r="A1259" s="303" t="s">
        <v>1009</v>
      </c>
      <c r="B1259" s="203"/>
      <c r="C1259" s="203"/>
      <c r="D1259" s="295"/>
    </row>
    <row r="1260" spans="1:4" ht="24.95" customHeight="1">
      <c r="A1260" s="303" t="s">
        <v>1010</v>
      </c>
      <c r="B1260" s="203"/>
      <c r="C1260" s="203"/>
      <c r="D1260" s="295"/>
    </row>
    <row r="1261" spans="1:4" ht="24.95" customHeight="1">
      <c r="A1261" s="303" t="s">
        <v>1011</v>
      </c>
      <c r="B1261" s="203"/>
      <c r="C1261" s="203"/>
      <c r="D1261" s="295"/>
    </row>
    <row r="1262" spans="1:4" ht="24.95" customHeight="1">
      <c r="A1262" s="303" t="s">
        <v>1012</v>
      </c>
      <c r="B1262" s="203"/>
      <c r="C1262" s="203"/>
      <c r="D1262" s="295"/>
    </row>
    <row r="1263" spans="1:4" ht="24.95" customHeight="1">
      <c r="A1263" s="296" t="s">
        <v>1013</v>
      </c>
      <c r="B1263" s="201"/>
      <c r="C1263" s="201"/>
      <c r="D1263" s="295"/>
    </row>
    <row r="1264" spans="1:4" ht="24.95" customHeight="1">
      <c r="A1264" s="296" t="s">
        <v>1014</v>
      </c>
      <c r="B1264" s="203"/>
      <c r="C1264" s="203"/>
      <c r="D1264" s="295"/>
    </row>
    <row r="1265" spans="1:4" ht="24.95" customHeight="1">
      <c r="A1265" s="304" t="s">
        <v>1015</v>
      </c>
      <c r="B1265" s="301"/>
      <c r="C1265" s="301"/>
      <c r="D1265" s="295"/>
    </row>
    <row r="1266" spans="1:4" ht="24.95" customHeight="1">
      <c r="A1266" s="296" t="s">
        <v>1016</v>
      </c>
      <c r="B1266" s="201">
        <f>SUM(B1267:B1269)</f>
        <v>4629</v>
      </c>
      <c r="C1266" s="201">
        <f>SUM(C1267:C1269)</f>
        <v>4194</v>
      </c>
      <c r="D1266" s="295">
        <f t="shared" si="21"/>
        <v>-9.3972780298120548E-2</v>
      </c>
    </row>
    <row r="1267" spans="1:4" ht="24.95" customHeight="1">
      <c r="A1267" s="315" t="s">
        <v>1017</v>
      </c>
      <c r="B1267" s="310">
        <v>4629</v>
      </c>
      <c r="C1267" s="310">
        <v>4194</v>
      </c>
      <c r="D1267" s="295">
        <f t="shared" si="21"/>
        <v>-9.3972780298120548E-2</v>
      </c>
    </row>
    <row r="1268" spans="1:4" ht="24.95" customHeight="1">
      <c r="A1268" s="303" t="s">
        <v>1018</v>
      </c>
      <c r="B1268" s="201"/>
      <c r="C1268" s="201"/>
      <c r="D1268" s="295"/>
    </row>
    <row r="1269" spans="1:4" ht="24.95" customHeight="1">
      <c r="A1269" s="304" t="s">
        <v>1019</v>
      </c>
      <c r="B1269" s="301"/>
      <c r="C1269" s="301"/>
      <c r="D1269" s="295"/>
    </row>
    <row r="1270" spans="1:4" ht="24.95" customHeight="1">
      <c r="A1270" s="303" t="s">
        <v>1020</v>
      </c>
      <c r="B1270" s="201">
        <f>SUM(B1271:B1275)</f>
        <v>400</v>
      </c>
      <c r="C1270" s="201">
        <f>SUM(C1271:C1275)</f>
        <v>400</v>
      </c>
      <c r="D1270" s="295">
        <f t="shared" si="21"/>
        <v>0</v>
      </c>
    </row>
    <row r="1271" spans="1:4" ht="24.95" customHeight="1">
      <c r="A1271" s="315" t="s">
        <v>1021</v>
      </c>
      <c r="B1271" s="299">
        <v>400</v>
      </c>
      <c r="C1271" s="299">
        <v>400</v>
      </c>
      <c r="D1271" s="295">
        <f t="shared" si="21"/>
        <v>0</v>
      </c>
    </row>
    <row r="1272" spans="1:4" ht="24.95" customHeight="1">
      <c r="A1272" s="303" t="s">
        <v>1022</v>
      </c>
      <c r="B1272" s="203"/>
      <c r="C1272" s="203"/>
      <c r="D1272" s="295"/>
    </row>
    <row r="1273" spans="1:4" ht="24.95" customHeight="1">
      <c r="A1273" s="296" t="s">
        <v>1023</v>
      </c>
      <c r="B1273" s="311"/>
      <c r="C1273" s="311"/>
      <c r="D1273" s="295"/>
    </row>
    <row r="1274" spans="1:4" ht="24.95" customHeight="1">
      <c r="A1274" s="296" t="s">
        <v>1024</v>
      </c>
      <c r="B1274" s="201"/>
      <c r="C1274" s="201"/>
      <c r="D1274" s="295"/>
    </row>
    <row r="1275" spans="1:4" ht="24.95" customHeight="1">
      <c r="A1275" s="296" t="s">
        <v>1025</v>
      </c>
      <c r="B1275" s="203"/>
      <c r="C1275" s="203"/>
      <c r="D1275" s="295"/>
    </row>
    <row r="1276" spans="1:4" ht="24.95" customHeight="1">
      <c r="A1276" s="300" t="s">
        <v>1026</v>
      </c>
      <c r="B1276" s="301"/>
      <c r="C1276" s="301"/>
      <c r="D1276" s="295"/>
    </row>
    <row r="1277" spans="1:4" ht="24.95" customHeight="1">
      <c r="A1277" s="293" t="s">
        <v>60</v>
      </c>
      <c r="B1277" s="309"/>
      <c r="C1277" s="309">
        <v>2364</v>
      </c>
      <c r="D1277" s="295"/>
    </row>
    <row r="1278" spans="1:4" ht="24.95" customHeight="1">
      <c r="A1278" s="330" t="s">
        <v>1571</v>
      </c>
      <c r="B1278" s="331">
        <f>B1279</f>
        <v>0</v>
      </c>
      <c r="C1278" s="331">
        <f>C1279</f>
        <v>0</v>
      </c>
      <c r="D1278" s="295"/>
    </row>
    <row r="1279" spans="1:4" ht="24.95" customHeight="1">
      <c r="A1279" s="296" t="s">
        <v>1572</v>
      </c>
      <c r="B1279" s="297">
        <f>SUM(B1280:B1283)</f>
        <v>0</v>
      </c>
      <c r="C1279" s="297">
        <f>SUM(C1280:C1283)</f>
        <v>0</v>
      </c>
      <c r="D1279" s="295"/>
    </row>
    <row r="1280" spans="1:4" ht="24.95" customHeight="1">
      <c r="A1280" s="303" t="s">
        <v>1573</v>
      </c>
      <c r="B1280" s="203"/>
      <c r="C1280" s="203"/>
      <c r="D1280" s="295"/>
    </row>
    <row r="1281" spans="1:4" ht="24.95" customHeight="1">
      <c r="A1281" s="296" t="s">
        <v>1574</v>
      </c>
      <c r="B1281" s="203"/>
      <c r="C1281" s="203"/>
      <c r="D1281" s="295"/>
    </row>
    <row r="1282" spans="1:4" ht="24.95" customHeight="1">
      <c r="A1282" s="296" t="s">
        <v>1575</v>
      </c>
      <c r="B1282" s="203"/>
      <c r="C1282" s="203"/>
      <c r="D1282" s="295"/>
    </row>
    <row r="1283" spans="1:4" ht="24.95" customHeight="1">
      <c r="A1283" s="300" t="s">
        <v>1576</v>
      </c>
      <c r="B1283" s="301"/>
      <c r="C1283" s="301"/>
      <c r="D1283" s="295"/>
    </row>
    <row r="1284" spans="1:4" ht="24.95" customHeight="1">
      <c r="A1284" s="332" t="s">
        <v>1577</v>
      </c>
      <c r="B1284" s="199">
        <f>B1285</f>
        <v>2391</v>
      </c>
      <c r="C1284" s="199">
        <f>C1285</f>
        <v>3435</v>
      </c>
      <c r="D1284" s="295">
        <f t="shared" si="21"/>
        <v>0.43663739021329989</v>
      </c>
    </row>
    <row r="1285" spans="1:4" ht="24.95" customHeight="1">
      <c r="A1285" s="303" t="s">
        <v>1027</v>
      </c>
      <c r="B1285" s="201">
        <f>SUM(B1286:B1289)</f>
        <v>2391</v>
      </c>
      <c r="C1285" s="201">
        <f>SUM(C1286:C1289)</f>
        <v>3435</v>
      </c>
      <c r="D1285" s="295">
        <f t="shared" si="21"/>
        <v>0.43663739021329989</v>
      </c>
    </row>
    <row r="1286" spans="1:4" ht="24.95" customHeight="1">
      <c r="A1286" s="315" t="s">
        <v>1028</v>
      </c>
      <c r="B1286" s="299">
        <v>2391</v>
      </c>
      <c r="C1286" s="299">
        <v>3435</v>
      </c>
      <c r="D1286" s="295">
        <f t="shared" ref="D1286:D1291" si="22">(C1286-B1286)/B1286</f>
        <v>0.43663739021329989</v>
      </c>
    </row>
    <row r="1287" spans="1:4" ht="24.95" customHeight="1">
      <c r="A1287" s="296" t="s">
        <v>1029</v>
      </c>
      <c r="B1287" s="201"/>
      <c r="C1287" s="201"/>
      <c r="D1287" s="295"/>
    </row>
    <row r="1288" spans="1:4" ht="24.95" customHeight="1">
      <c r="A1288" s="296" t="s">
        <v>1030</v>
      </c>
      <c r="B1288" s="201"/>
      <c r="C1288" s="201"/>
      <c r="D1288" s="295"/>
    </row>
    <row r="1289" spans="1:4" ht="24.95" customHeight="1">
      <c r="A1289" s="304" t="s">
        <v>1031</v>
      </c>
      <c r="B1289" s="301"/>
      <c r="C1289" s="301"/>
      <c r="D1289" s="295"/>
    </row>
    <row r="1290" spans="1:4" ht="24.95" customHeight="1">
      <c r="A1290" s="332" t="s">
        <v>1578</v>
      </c>
      <c r="B1290" s="199">
        <f>B1291</f>
        <v>1</v>
      </c>
      <c r="C1290" s="199">
        <f>C1291</f>
        <v>0</v>
      </c>
      <c r="D1290" s="295">
        <f t="shared" si="22"/>
        <v>-1</v>
      </c>
    </row>
    <row r="1291" spans="1:4" ht="24.95" customHeight="1">
      <c r="A1291" s="303" t="s">
        <v>1032</v>
      </c>
      <c r="B1291" s="203">
        <v>1</v>
      </c>
      <c r="C1291" s="203"/>
      <c r="D1291" s="295">
        <f t="shared" si="22"/>
        <v>-1</v>
      </c>
    </row>
    <row r="1292" spans="1:4" ht="24.95" customHeight="1">
      <c r="A1292" s="293" t="s">
        <v>1579</v>
      </c>
      <c r="B1292" s="294">
        <f>SUM(B1293:B1294)</f>
        <v>0</v>
      </c>
      <c r="C1292" s="294">
        <f>SUM(C1293:C1294)</f>
        <v>0</v>
      </c>
      <c r="D1292" s="295"/>
    </row>
    <row r="1293" spans="1:4" ht="24.95" customHeight="1">
      <c r="A1293" s="328" t="s">
        <v>1033</v>
      </c>
      <c r="B1293" s="333"/>
      <c r="C1293" s="333"/>
      <c r="D1293" s="295"/>
    </row>
    <row r="1294" spans="1:4" ht="24.95" customHeight="1">
      <c r="A1294" s="296" t="s">
        <v>888</v>
      </c>
      <c r="B1294" s="203"/>
      <c r="C1294" s="203"/>
      <c r="D1294" s="295"/>
    </row>
    <row r="1295" spans="1:4" ht="24.95" customHeight="1">
      <c r="A1295" s="296"/>
      <c r="B1295" s="201"/>
      <c r="C1295" s="201"/>
      <c r="D1295" s="295"/>
    </row>
    <row r="1296" spans="1:4" ht="24.95" customHeight="1">
      <c r="A1296" s="334" t="s">
        <v>1581</v>
      </c>
      <c r="B1296" s="199">
        <f>SUM(B4,B247,B250,B263,B354,B408,B462,B519,B640,B712,B785,B804,B915,B979,B1045,B1065,B1093,B1103,B1147,B1167,B1220,B1277,B1278,B1284,B1290,B1292)</f>
        <v>227305</v>
      </c>
      <c r="C1296" s="199">
        <f>SUM(C4,C247,C250,C263,C354,C408,C462,C519,C640,C712,C785,C804,C915,C979,C1045,C1065,C1093,C1103,C1147,C1167,C1220,C1277,C1278,C1284,C1290,C1292)</f>
        <v>236397</v>
      </c>
      <c r="D1296" s="295">
        <f t="shared" ref="D1296" si="23">(C1296-B1296)/B1296</f>
        <v>3.9999120124942257E-2</v>
      </c>
    </row>
  </sheetData>
  <autoFilter ref="A3:D1296"/>
  <mergeCells count="1">
    <mergeCell ref="A1:D1"/>
  </mergeCells>
  <phoneticPr fontId="64" type="noConversion"/>
  <printOptions horizontalCentered="1"/>
  <pageMargins left="0.47152777777777799" right="0.39305555555555599" top="1.1416666666666699" bottom="0.74791666666666701" header="0.31388888888888899" footer="0.31388888888888899"/>
  <pageSetup paperSize="9" scale="75" orientation="portrait" r:id="rId1"/>
  <headerFooter alignWithMargins="0">
    <oddFooter>&amp;C&amp;16- &amp;P -</oddFooter>
  </headerFooter>
</worksheet>
</file>

<file path=xl/worksheets/sheet5.xml><?xml version="1.0" encoding="utf-8"?>
<worksheet xmlns="http://schemas.openxmlformats.org/spreadsheetml/2006/main" xmlns:r="http://schemas.openxmlformats.org/officeDocument/2006/relationships">
  <sheetPr>
    <tabColor rgb="FF00B0F0"/>
  </sheetPr>
  <dimension ref="A1:B34"/>
  <sheetViews>
    <sheetView showZeros="0" view="pageBreakPreview" zoomScaleSheetLayoutView="100" workbookViewId="0">
      <selection activeCell="B5" sqref="B5"/>
    </sheetView>
  </sheetViews>
  <sheetFormatPr defaultColWidth="9" defaultRowHeight="13.5"/>
  <cols>
    <col min="1" max="1" width="79" customWidth="1"/>
    <col min="2" max="2" width="33.875" customWidth="1"/>
  </cols>
  <sheetData>
    <row r="1" spans="1:2" ht="45" customHeight="1">
      <c r="A1" s="405" t="s">
        <v>2387</v>
      </c>
      <c r="B1" s="405"/>
    </row>
    <row r="2" spans="1:2" ht="20.100000000000001" customHeight="1">
      <c r="A2" s="246"/>
      <c r="B2" s="247" t="s">
        <v>0</v>
      </c>
    </row>
    <row r="3" spans="1:2" ht="45" customHeight="1">
      <c r="A3" s="248" t="s">
        <v>1034</v>
      </c>
      <c r="B3" s="55" t="s">
        <v>3</v>
      </c>
    </row>
    <row r="4" spans="1:2" ht="30" customHeight="1">
      <c r="A4" s="249" t="s">
        <v>1035</v>
      </c>
      <c r="B4" s="250">
        <f>SUM(B5:B8)</f>
        <v>47296</v>
      </c>
    </row>
    <row r="5" spans="1:2" ht="30" customHeight="1">
      <c r="A5" s="251" t="s">
        <v>1036</v>
      </c>
      <c r="B5" s="252">
        <v>35959</v>
      </c>
    </row>
    <row r="6" spans="1:2" ht="30" customHeight="1">
      <c r="A6" s="251" t="s">
        <v>1037</v>
      </c>
      <c r="B6" s="252">
        <v>7031</v>
      </c>
    </row>
    <row r="7" spans="1:2" ht="30" customHeight="1">
      <c r="A7" s="251" t="s">
        <v>1038</v>
      </c>
      <c r="B7" s="252">
        <v>2699</v>
      </c>
    </row>
    <row r="8" spans="1:2" ht="30" customHeight="1">
      <c r="A8" s="251" t="s">
        <v>1039</v>
      </c>
      <c r="B8" s="252">
        <v>1607</v>
      </c>
    </row>
    <row r="9" spans="1:2" ht="30" customHeight="1">
      <c r="A9" s="249" t="s">
        <v>1040</v>
      </c>
      <c r="B9" s="250">
        <f>SUM(B10:B19)</f>
        <v>4936</v>
      </c>
    </row>
    <row r="10" spans="1:2" ht="30" customHeight="1">
      <c r="A10" s="251" t="s">
        <v>1041</v>
      </c>
      <c r="B10" s="252">
        <v>4419</v>
      </c>
    </row>
    <row r="11" spans="1:2" ht="30" customHeight="1">
      <c r="A11" s="251" t="s">
        <v>1042</v>
      </c>
      <c r="B11" s="252">
        <v>115</v>
      </c>
    </row>
    <row r="12" spans="1:2" ht="30" customHeight="1">
      <c r="A12" s="251" t="s">
        <v>1043</v>
      </c>
      <c r="B12" s="252">
        <v>15</v>
      </c>
    </row>
    <row r="13" spans="1:2" ht="30" customHeight="1">
      <c r="A13" s="251" t="s">
        <v>1044</v>
      </c>
      <c r="B13" s="252"/>
    </row>
    <row r="14" spans="1:2" ht="30" customHeight="1">
      <c r="A14" s="251" t="s">
        <v>1045</v>
      </c>
      <c r="B14" s="252">
        <v>72</v>
      </c>
    </row>
    <row r="15" spans="1:2" ht="30" customHeight="1">
      <c r="A15" s="251" t="s">
        <v>1046</v>
      </c>
      <c r="B15" s="252">
        <v>10</v>
      </c>
    </row>
    <row r="16" spans="1:2" ht="30" customHeight="1">
      <c r="A16" s="251" t="s">
        <v>1047</v>
      </c>
      <c r="B16" s="252"/>
    </row>
    <row r="17" spans="1:2" ht="30" customHeight="1">
      <c r="A17" s="251" t="s">
        <v>1048</v>
      </c>
      <c r="B17" s="252">
        <v>185</v>
      </c>
    </row>
    <row r="18" spans="1:2" ht="30" customHeight="1">
      <c r="A18" s="251" t="s">
        <v>1049</v>
      </c>
      <c r="B18" s="252">
        <v>32</v>
      </c>
    </row>
    <row r="19" spans="1:2" ht="30" customHeight="1">
      <c r="A19" s="251" t="s">
        <v>1050</v>
      </c>
      <c r="B19" s="252">
        <v>88</v>
      </c>
    </row>
    <row r="20" spans="1:2" ht="30" customHeight="1">
      <c r="A20" s="249" t="s">
        <v>1051</v>
      </c>
      <c r="B20" s="250"/>
    </row>
    <row r="21" spans="1:2" ht="30" customHeight="1">
      <c r="A21" s="251" t="s">
        <v>1052</v>
      </c>
      <c r="B21" s="253"/>
    </row>
    <row r="22" spans="1:2" ht="30" customHeight="1">
      <c r="A22" s="249" t="s">
        <v>1053</v>
      </c>
      <c r="B22" s="250">
        <f>SUM(B23:B25)</f>
        <v>60443</v>
      </c>
    </row>
    <row r="23" spans="1:2" ht="30" customHeight="1">
      <c r="A23" s="251" t="s">
        <v>1054</v>
      </c>
      <c r="B23" s="253">
        <v>58502</v>
      </c>
    </row>
    <row r="24" spans="1:2" ht="30" customHeight="1">
      <c r="A24" s="251" t="s">
        <v>1055</v>
      </c>
      <c r="B24" s="252">
        <v>1941</v>
      </c>
    </row>
    <row r="25" spans="1:2" ht="30" customHeight="1">
      <c r="A25" s="251" t="s">
        <v>1056</v>
      </c>
      <c r="B25" s="253"/>
    </row>
    <row r="26" spans="1:2" ht="30" customHeight="1">
      <c r="A26" s="249" t="s">
        <v>1057</v>
      </c>
      <c r="B26" s="250"/>
    </row>
    <row r="27" spans="1:2" ht="30" customHeight="1">
      <c r="A27" s="251" t="s">
        <v>1058</v>
      </c>
      <c r="B27" s="253"/>
    </row>
    <row r="28" spans="1:2" ht="30" customHeight="1">
      <c r="A28" s="249" t="s">
        <v>1059</v>
      </c>
      <c r="B28" s="250">
        <f>SUM(B29:B33)</f>
        <v>13891</v>
      </c>
    </row>
    <row r="29" spans="1:2" ht="30" customHeight="1">
      <c r="A29" s="251" t="s">
        <v>1060</v>
      </c>
      <c r="B29" s="252">
        <v>5828</v>
      </c>
    </row>
    <row r="30" spans="1:2" ht="30" customHeight="1">
      <c r="A30" s="251" t="s">
        <v>1061</v>
      </c>
      <c r="B30" s="253"/>
    </row>
    <row r="31" spans="1:2" ht="30" customHeight="1">
      <c r="A31" s="251" t="s">
        <v>1062</v>
      </c>
      <c r="B31" s="253"/>
    </row>
    <row r="32" spans="1:2" ht="30" customHeight="1">
      <c r="A32" s="251" t="s">
        <v>1063</v>
      </c>
      <c r="B32" s="252">
        <v>7991</v>
      </c>
    </row>
    <row r="33" spans="1:2" ht="30" customHeight="1">
      <c r="A33" s="251" t="s">
        <v>1064</v>
      </c>
      <c r="B33" s="252">
        <v>72</v>
      </c>
    </row>
    <row r="34" spans="1:2" ht="30" customHeight="1">
      <c r="A34" s="254" t="s">
        <v>1065</v>
      </c>
      <c r="B34" s="250">
        <f>B4+B9+B20+B22+B26+B28</f>
        <v>126566</v>
      </c>
    </row>
  </sheetData>
  <autoFilter ref="A3:B34"/>
  <mergeCells count="1">
    <mergeCell ref="A1:B1"/>
  </mergeCells>
  <phoneticPr fontId="64" type="noConversion"/>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6.xml><?xml version="1.0" encoding="utf-8"?>
<worksheet xmlns="http://schemas.openxmlformats.org/spreadsheetml/2006/main" xmlns:r="http://schemas.openxmlformats.org/officeDocument/2006/relationships">
  <sheetPr>
    <tabColor theme="0"/>
  </sheetPr>
  <dimension ref="A1:B42"/>
  <sheetViews>
    <sheetView showZeros="0" view="pageBreakPreview" zoomScaleSheetLayoutView="100" workbookViewId="0">
      <selection activeCell="A7" sqref="A7"/>
    </sheetView>
  </sheetViews>
  <sheetFormatPr defaultColWidth="9" defaultRowHeight="13.5"/>
  <cols>
    <col min="1" max="1" width="69.625" style="88" customWidth="1"/>
    <col min="2" max="2" width="45.625" customWidth="1"/>
  </cols>
  <sheetData>
    <row r="1" spans="1:2" s="146" customFormat="1" ht="45" customHeight="1">
      <c r="A1" s="406" t="s">
        <v>2390</v>
      </c>
      <c r="B1" s="406"/>
    </row>
    <row r="2" spans="1:2" ht="20.100000000000001" customHeight="1">
      <c r="A2" s="243"/>
      <c r="B2" s="228" t="s">
        <v>0</v>
      </c>
    </row>
    <row r="3" spans="1:2" ht="45" customHeight="1">
      <c r="A3" s="86" t="s">
        <v>1066</v>
      </c>
      <c r="B3" s="55" t="s">
        <v>3</v>
      </c>
    </row>
    <row r="4" spans="1:2" ht="35.1" customHeight="1">
      <c r="A4" s="244" t="s">
        <v>1067</v>
      </c>
      <c r="B4" s="19">
        <v>96</v>
      </c>
    </row>
    <row r="5" spans="1:2" ht="35.1" customHeight="1">
      <c r="A5" s="244" t="s">
        <v>1068</v>
      </c>
      <c r="B5" s="19"/>
    </row>
    <row r="6" spans="1:2" ht="35.1" customHeight="1">
      <c r="A6" s="244" t="s">
        <v>1069</v>
      </c>
      <c r="B6" s="19"/>
    </row>
    <row r="7" spans="1:2" ht="35.1" customHeight="1">
      <c r="A7" s="244" t="s">
        <v>1068</v>
      </c>
      <c r="B7" s="19"/>
    </row>
    <row r="8" spans="1:2" ht="35.1" customHeight="1">
      <c r="A8" s="244" t="s">
        <v>1070</v>
      </c>
      <c r="B8" s="19"/>
    </row>
    <row r="9" spans="1:2" ht="35.1" customHeight="1">
      <c r="A9" s="244" t="s">
        <v>1068</v>
      </c>
      <c r="B9" s="19"/>
    </row>
    <row r="10" spans="1:2" ht="35.1" customHeight="1">
      <c r="A10" s="244" t="s">
        <v>1071</v>
      </c>
      <c r="B10" s="19">
        <v>6127</v>
      </c>
    </row>
    <row r="11" spans="1:2" ht="35.1" customHeight="1">
      <c r="A11" s="244" t="s">
        <v>1068</v>
      </c>
      <c r="B11" s="19"/>
    </row>
    <row r="12" spans="1:2" ht="35.1" customHeight="1">
      <c r="A12" s="244" t="s">
        <v>1072</v>
      </c>
      <c r="B12" s="19"/>
    </row>
    <row r="13" spans="1:2" ht="35.1" customHeight="1">
      <c r="A13" s="244" t="s">
        <v>1068</v>
      </c>
      <c r="B13" s="19"/>
    </row>
    <row r="14" spans="1:2" ht="35.1" customHeight="1">
      <c r="A14" s="244" t="s">
        <v>1073</v>
      </c>
      <c r="B14" s="19"/>
    </row>
    <row r="15" spans="1:2" ht="35.1" customHeight="1">
      <c r="A15" s="244" t="s">
        <v>1068</v>
      </c>
      <c r="B15" s="19"/>
    </row>
    <row r="16" spans="1:2" ht="35.1" customHeight="1">
      <c r="A16" s="244" t="s">
        <v>1074</v>
      </c>
      <c r="B16" s="19">
        <v>7989</v>
      </c>
    </row>
    <row r="17" spans="1:2" ht="35.1" customHeight="1">
      <c r="A17" s="244" t="s">
        <v>1068</v>
      </c>
      <c r="B17" s="19"/>
    </row>
    <row r="18" spans="1:2" ht="35.1" customHeight="1">
      <c r="A18" s="244" t="s">
        <v>1075</v>
      </c>
      <c r="B18" s="19">
        <v>3430</v>
      </c>
    </row>
    <row r="19" spans="1:2" ht="35.1" customHeight="1">
      <c r="A19" s="244" t="s">
        <v>1068</v>
      </c>
      <c r="B19" s="19"/>
    </row>
    <row r="20" spans="1:2" ht="35.1" customHeight="1">
      <c r="A20" s="244" t="s">
        <v>1076</v>
      </c>
      <c r="B20" s="19">
        <v>4206</v>
      </c>
    </row>
    <row r="21" spans="1:2" ht="35.1" customHeight="1">
      <c r="A21" s="244" t="s">
        <v>1068</v>
      </c>
      <c r="B21" s="19"/>
    </row>
    <row r="22" spans="1:2" ht="35.1" customHeight="1">
      <c r="A22" s="244" t="s">
        <v>1077</v>
      </c>
      <c r="B22" s="19"/>
    </row>
    <row r="23" spans="1:2" ht="35.1" customHeight="1">
      <c r="A23" s="244" t="s">
        <v>1068</v>
      </c>
      <c r="B23" s="19"/>
    </row>
    <row r="24" spans="1:2" ht="35.1" customHeight="1">
      <c r="A24" s="244" t="s">
        <v>1078</v>
      </c>
      <c r="B24" s="19">
        <v>46933</v>
      </c>
    </row>
    <row r="25" spans="1:2" ht="35.1" customHeight="1">
      <c r="A25" s="244" t="s">
        <v>1068</v>
      </c>
      <c r="B25" s="19"/>
    </row>
    <row r="26" spans="1:2" ht="35.1" customHeight="1">
      <c r="A26" s="244" t="s">
        <v>1079</v>
      </c>
      <c r="B26" s="19">
        <v>563</v>
      </c>
    </row>
    <row r="27" spans="1:2" ht="35.1" customHeight="1">
      <c r="A27" s="244" t="s">
        <v>1068</v>
      </c>
      <c r="B27" s="19"/>
    </row>
    <row r="28" spans="1:2" ht="35.1" customHeight="1">
      <c r="A28" s="244" t="s">
        <v>1080</v>
      </c>
      <c r="B28" s="19"/>
    </row>
    <row r="29" spans="1:2" ht="35.1" customHeight="1">
      <c r="A29" s="244" t="s">
        <v>1068</v>
      </c>
      <c r="B29" s="19"/>
    </row>
    <row r="30" spans="1:2" ht="35.1" customHeight="1">
      <c r="A30" s="244" t="s">
        <v>1081</v>
      </c>
      <c r="B30" s="19"/>
    </row>
    <row r="31" spans="1:2" ht="35.1" customHeight="1">
      <c r="A31" s="244" t="s">
        <v>1068</v>
      </c>
      <c r="B31" s="19"/>
    </row>
    <row r="32" spans="1:2" ht="35.1" customHeight="1">
      <c r="A32" s="244" t="s">
        <v>1082</v>
      </c>
      <c r="B32" s="19"/>
    </row>
    <row r="33" spans="1:2" ht="35.1" customHeight="1">
      <c r="A33" s="244" t="s">
        <v>1068</v>
      </c>
      <c r="B33" s="19"/>
    </row>
    <row r="34" spans="1:2" ht="35.1" customHeight="1">
      <c r="A34" s="244" t="s">
        <v>1083</v>
      </c>
      <c r="B34" s="19"/>
    </row>
    <row r="35" spans="1:2" ht="35.1" customHeight="1">
      <c r="A35" s="244" t="s">
        <v>1068</v>
      </c>
      <c r="B35" s="19"/>
    </row>
    <row r="36" spans="1:2" ht="35.1" customHeight="1">
      <c r="A36" s="244" t="s">
        <v>1084</v>
      </c>
      <c r="B36" s="19"/>
    </row>
    <row r="37" spans="1:2" ht="35.1" customHeight="1">
      <c r="A37" s="244" t="s">
        <v>1068</v>
      </c>
      <c r="B37" s="19"/>
    </row>
    <row r="38" spans="1:2" ht="35.1" customHeight="1">
      <c r="A38" s="244" t="s">
        <v>1085</v>
      </c>
      <c r="B38" s="19">
        <v>4591</v>
      </c>
    </row>
    <row r="39" spans="1:2" ht="35.1" customHeight="1">
      <c r="A39" s="244" t="s">
        <v>1068</v>
      </c>
      <c r="B39" s="19"/>
    </row>
    <row r="40" spans="1:2" ht="35.1" customHeight="1">
      <c r="A40" s="244" t="s">
        <v>1086</v>
      </c>
      <c r="B40" s="19"/>
    </row>
    <row r="41" spans="1:2" ht="35.1" customHeight="1">
      <c r="A41" s="244" t="s">
        <v>1068</v>
      </c>
      <c r="B41" s="19"/>
    </row>
    <row r="42" spans="1:2" ht="35.1" customHeight="1">
      <c r="A42" s="245" t="s">
        <v>1582</v>
      </c>
      <c r="B42" s="57"/>
    </row>
  </sheetData>
  <autoFilter ref="A3:B42"/>
  <mergeCells count="1">
    <mergeCell ref="A1:B1"/>
  </mergeCells>
  <phoneticPr fontId="64" type="noConversion"/>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7.xml><?xml version="1.0" encoding="utf-8"?>
<worksheet xmlns="http://schemas.openxmlformats.org/spreadsheetml/2006/main" xmlns:r="http://schemas.openxmlformats.org/officeDocument/2006/relationships">
  <sheetPr>
    <tabColor rgb="FFFFFF00"/>
  </sheetPr>
  <dimension ref="A1:J8"/>
  <sheetViews>
    <sheetView showZeros="0" view="pageBreakPreview" zoomScaleSheetLayoutView="100" workbookViewId="0">
      <selection activeCell="C5" sqref="C5"/>
    </sheetView>
  </sheetViews>
  <sheetFormatPr defaultColWidth="9" defaultRowHeight="14.25"/>
  <cols>
    <col min="1" max="1" width="43.625" style="74" customWidth="1"/>
    <col min="2" max="2" width="20.625" style="76" customWidth="1"/>
    <col min="3" max="3" width="20.625" style="74" customWidth="1"/>
    <col min="4" max="4" width="20" style="74" customWidth="1"/>
    <col min="5" max="5" width="20" style="193" customWidth="1"/>
    <col min="6" max="9" width="12.625" style="74"/>
    <col min="10" max="16381" width="9" style="74"/>
    <col min="16382" max="16383" width="35.625" style="74"/>
    <col min="16384" max="16384" width="9" style="74"/>
  </cols>
  <sheetData>
    <row r="1" spans="1:10" ht="45" customHeight="1">
      <c r="A1" s="407" t="s">
        <v>2388</v>
      </c>
      <c r="B1" s="408"/>
      <c r="C1" s="408"/>
      <c r="D1" s="408"/>
      <c r="E1" s="408"/>
    </row>
    <row r="2" spans="1:10" ht="20.100000000000001" customHeight="1">
      <c r="A2" s="78"/>
      <c r="B2" s="78"/>
      <c r="C2" s="232"/>
      <c r="D2" s="232"/>
      <c r="E2" s="228" t="s">
        <v>0</v>
      </c>
    </row>
    <row r="3" spans="1:10" s="75" customFormat="1" ht="45" customHeight="1">
      <c r="A3" s="80" t="s">
        <v>1087</v>
      </c>
      <c r="B3" s="80" t="s">
        <v>1088</v>
      </c>
      <c r="C3" s="233" t="s">
        <v>1089</v>
      </c>
      <c r="D3" s="233" t="s">
        <v>1090</v>
      </c>
      <c r="E3" s="233" t="s">
        <v>1091</v>
      </c>
    </row>
    <row r="4" spans="1:10" ht="36" customHeight="1">
      <c r="A4" s="234" t="s">
        <v>1092</v>
      </c>
      <c r="B4" s="235"/>
      <c r="C4" s="235"/>
      <c r="D4" s="235"/>
      <c r="E4" s="235"/>
      <c r="G4" s="236"/>
    </row>
    <row r="5" spans="1:10" ht="36" customHeight="1">
      <c r="A5" s="237" t="s">
        <v>1631</v>
      </c>
      <c r="B5" s="82">
        <v>75510</v>
      </c>
      <c r="C5" s="82">
        <v>3432</v>
      </c>
      <c r="D5" s="82">
        <v>72078</v>
      </c>
      <c r="E5" s="238"/>
      <c r="J5" s="74" t="s">
        <v>1094</v>
      </c>
    </row>
    <row r="6" spans="1:10" ht="36" customHeight="1">
      <c r="A6" s="234" t="s">
        <v>1110</v>
      </c>
      <c r="B6" s="235"/>
      <c r="C6" s="235"/>
      <c r="D6" s="235"/>
      <c r="E6" s="239"/>
    </row>
    <row r="7" spans="1:10" ht="36" customHeight="1">
      <c r="A7" s="234" t="s">
        <v>1111</v>
      </c>
      <c r="B7" s="235"/>
      <c r="C7" s="235"/>
      <c r="D7" s="235"/>
      <c r="E7" s="235"/>
    </row>
    <row r="8" spans="1:10">
      <c r="B8" s="240"/>
      <c r="C8" s="241"/>
      <c r="D8" s="241"/>
      <c r="E8" s="242"/>
    </row>
  </sheetData>
  <mergeCells count="1">
    <mergeCell ref="A1:E1"/>
  </mergeCells>
  <phoneticPr fontId="64" type="noConversion"/>
  <conditionalFormatting sqref="B3:C5 C6">
    <cfRule type="cellIs" dxfId="53" priority="2" stopIfTrue="1" operator="lessThanOrEqual">
      <formula>-1</formula>
    </cfRule>
  </conditionalFormatting>
  <conditionalFormatting sqref="E1:F1 F2">
    <cfRule type="cellIs" dxfId="52" priority="3" stopIfTrue="1" operator="greaterThanOrEqual">
      <formula>10</formula>
    </cfRule>
    <cfRule type="cellIs" dxfId="51" priority="4" stopIfTrue="1" operator="lessThanOrEqual">
      <formula>-1</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xl/worksheets/sheet8.xml><?xml version="1.0" encoding="utf-8"?>
<worksheet xmlns="http://schemas.openxmlformats.org/spreadsheetml/2006/main" xmlns:r="http://schemas.openxmlformats.org/officeDocument/2006/relationships">
  <sheetPr>
    <tabColor rgb="FFFFFF00"/>
    <pageSetUpPr fitToPage="1"/>
  </sheetPr>
  <dimension ref="A1:IU11"/>
  <sheetViews>
    <sheetView workbookViewId="0">
      <selection sqref="A1:E1"/>
    </sheetView>
  </sheetViews>
  <sheetFormatPr defaultColWidth="9" defaultRowHeight="13.5"/>
  <cols>
    <col min="1" max="1" width="37.75" style="225" customWidth="1"/>
    <col min="2" max="2" width="22" style="225" customWidth="1"/>
    <col min="3" max="4" width="23.875" style="225" customWidth="1"/>
    <col min="5" max="5" width="24.5" style="225" customWidth="1"/>
    <col min="6" max="255" width="9" style="225"/>
    <col min="256" max="16384" width="9" style="1"/>
  </cols>
  <sheetData>
    <row r="1" spans="1:255" s="225" customFormat="1" ht="40.5" customHeight="1">
      <c r="A1" s="409" t="s">
        <v>2391</v>
      </c>
      <c r="B1" s="409"/>
      <c r="C1" s="409"/>
      <c r="D1" s="409"/>
      <c r="E1" s="409"/>
    </row>
    <row r="2" spans="1:255" s="225" customFormat="1" ht="17.100000000000001" customHeight="1">
      <c r="A2" s="226"/>
      <c r="B2" s="226"/>
      <c r="C2" s="226"/>
      <c r="D2" s="227"/>
      <c r="E2" s="228" t="s">
        <v>0</v>
      </c>
    </row>
    <row r="3" spans="1:255" ht="24.95" customHeight="1">
      <c r="A3" s="413" t="s">
        <v>1</v>
      </c>
      <c r="B3" s="413" t="s">
        <v>72</v>
      </c>
      <c r="C3" s="413" t="s">
        <v>3</v>
      </c>
      <c r="D3" s="410" t="s">
        <v>1112</v>
      </c>
      <c r="E3" s="41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row>
    <row r="4" spans="1:255" ht="24.95" customHeight="1">
      <c r="A4" s="414"/>
      <c r="B4" s="414"/>
      <c r="C4" s="414"/>
      <c r="D4" s="80" t="s">
        <v>1113</v>
      </c>
      <c r="E4" s="80" t="s">
        <v>1114</v>
      </c>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row>
    <row r="5" spans="1:255" s="225" customFormat="1" ht="35.1" customHeight="1">
      <c r="A5" s="229" t="s">
        <v>1088</v>
      </c>
      <c r="B5" s="230">
        <v>2071.7800000000002</v>
      </c>
      <c r="C5" s="231">
        <v>1955.4</v>
      </c>
      <c r="D5" s="231">
        <f>C5-B5</f>
        <v>-116.38000000000011</v>
      </c>
      <c r="E5" s="335">
        <v>-5.6000000000000001E-2</v>
      </c>
    </row>
    <row r="6" spans="1:255" s="225" customFormat="1" ht="35.1" customHeight="1">
      <c r="A6" s="71" t="s">
        <v>1115</v>
      </c>
      <c r="B6" s="231"/>
      <c r="C6" s="231"/>
      <c r="D6" s="231"/>
      <c r="E6" s="335"/>
    </row>
    <row r="7" spans="1:255" s="225" customFormat="1" ht="35.1" customHeight="1">
      <c r="A7" s="71" t="s">
        <v>1116</v>
      </c>
      <c r="B7" s="231">
        <v>1203.48</v>
      </c>
      <c r="C7" s="231">
        <v>1130.5</v>
      </c>
      <c r="D7" s="231">
        <f t="shared" ref="D7:D10" si="0">C7-B7</f>
        <v>-72.980000000000018</v>
      </c>
      <c r="E7" s="335">
        <v>-6.0999999999999999E-2</v>
      </c>
    </row>
    <row r="8" spans="1:255" s="225" customFormat="1" ht="35.1" customHeight="1">
      <c r="A8" s="71" t="s">
        <v>1117</v>
      </c>
      <c r="B8" s="231">
        <v>868.3</v>
      </c>
      <c r="C8" s="231">
        <v>824.9</v>
      </c>
      <c r="D8" s="231">
        <f t="shared" si="0"/>
        <v>-43.399999999999977</v>
      </c>
      <c r="E8" s="335">
        <v>-0.05</v>
      </c>
    </row>
    <row r="9" spans="1:255" s="225" customFormat="1" ht="35.1" customHeight="1">
      <c r="A9" s="72" t="s">
        <v>1118</v>
      </c>
      <c r="B9" s="231"/>
      <c r="C9" s="231"/>
      <c r="D9" s="231"/>
      <c r="E9" s="335"/>
    </row>
    <row r="10" spans="1:255" s="225" customFormat="1" ht="35.1" customHeight="1">
      <c r="A10" s="72" t="s">
        <v>1119</v>
      </c>
      <c r="B10" s="231">
        <v>868.3</v>
      </c>
      <c r="C10" s="231">
        <v>824.9</v>
      </c>
      <c r="D10" s="231">
        <f t="shared" si="0"/>
        <v>-43.399999999999977</v>
      </c>
      <c r="E10" s="335">
        <v>-0.05</v>
      </c>
    </row>
    <row r="11" spans="1:255" s="225" customFormat="1" ht="129.94999999999999" customHeight="1">
      <c r="A11" s="412" t="s">
        <v>1583</v>
      </c>
      <c r="B11" s="412"/>
      <c r="C11" s="412"/>
      <c r="D11" s="412"/>
      <c r="E11" s="412"/>
    </row>
  </sheetData>
  <mergeCells count="6">
    <mergeCell ref="A1:E1"/>
    <mergeCell ref="D3:E3"/>
    <mergeCell ref="A11:E11"/>
    <mergeCell ref="A3:A4"/>
    <mergeCell ref="B3:B4"/>
    <mergeCell ref="C3:C4"/>
  </mergeCells>
  <phoneticPr fontId="64" type="noConversion"/>
  <printOptions horizontalCentered="1"/>
  <pageMargins left="0.70902777777777803" right="0.70902777777777803" top="0.75" bottom="0.75" header="0.30902777777777801" footer="0.30902777777777801"/>
  <pageSetup paperSize="9" fitToHeight="200" orientation="landscape"/>
</worksheet>
</file>

<file path=xl/worksheets/sheet9.xml><?xml version="1.0" encoding="utf-8"?>
<worksheet xmlns="http://schemas.openxmlformats.org/spreadsheetml/2006/main" xmlns:r="http://schemas.openxmlformats.org/officeDocument/2006/relationships">
  <sheetPr>
    <tabColor rgb="FF00B0F0"/>
  </sheetPr>
  <dimension ref="A1:D33"/>
  <sheetViews>
    <sheetView showZeros="0" view="pageBreakPreview" zoomScale="90" zoomScaleNormal="115" zoomScaleSheetLayoutView="90" workbookViewId="0">
      <selection activeCell="C32" sqref="C32"/>
    </sheetView>
  </sheetViews>
  <sheetFormatPr defaultColWidth="9" defaultRowHeight="14.25"/>
  <cols>
    <col min="1" max="1" width="50.75" style="74" customWidth="1"/>
    <col min="2" max="3" width="21.625" style="74" customWidth="1"/>
    <col min="4" max="4" width="21.625" style="193" customWidth="1"/>
    <col min="5" max="5" width="9.375" style="74"/>
    <col min="6" max="16364" width="9" style="74"/>
    <col min="16365" max="16365" width="45.625" style="74"/>
    <col min="16366" max="16384" width="9" style="74"/>
  </cols>
  <sheetData>
    <row r="1" spans="1:4" ht="45" customHeight="1">
      <c r="A1" s="404" t="s">
        <v>1584</v>
      </c>
      <c r="B1" s="404"/>
      <c r="C1" s="404"/>
      <c r="D1" s="404"/>
    </row>
    <row r="2" spans="1:4" s="190" customFormat="1" ht="20.100000000000001" customHeight="1">
      <c r="A2" s="194"/>
      <c r="B2" s="195"/>
      <c r="C2" s="194"/>
      <c r="D2" s="196" t="s">
        <v>0</v>
      </c>
    </row>
    <row r="3" spans="1:4" s="191" customFormat="1" ht="45" customHeight="1">
      <c r="A3" s="197" t="s">
        <v>1</v>
      </c>
      <c r="B3" s="42" t="s">
        <v>2</v>
      </c>
      <c r="C3" s="42" t="s">
        <v>3</v>
      </c>
      <c r="D3" s="42" t="s">
        <v>4</v>
      </c>
    </row>
    <row r="4" spans="1:4" s="191" customFormat="1" ht="36" customHeight="1">
      <c r="A4" s="198" t="s">
        <v>1120</v>
      </c>
      <c r="B4" s="215"/>
      <c r="C4" s="216"/>
      <c r="D4" s="217"/>
    </row>
    <row r="5" spans="1:4" ht="36" customHeight="1">
      <c r="A5" s="198" t="s">
        <v>1121</v>
      </c>
      <c r="B5" s="215"/>
      <c r="C5" s="216"/>
      <c r="D5" s="217"/>
    </row>
    <row r="6" spans="1:4" ht="36" customHeight="1">
      <c r="A6" s="198" t="s">
        <v>1122</v>
      </c>
      <c r="B6" s="215"/>
      <c r="C6" s="216"/>
      <c r="D6" s="217"/>
    </row>
    <row r="7" spans="1:4" ht="36" customHeight="1">
      <c r="A7" s="198" t="s">
        <v>1123</v>
      </c>
      <c r="B7" s="215"/>
      <c r="C7" s="216"/>
      <c r="D7" s="217"/>
    </row>
    <row r="8" spans="1:4" ht="36" customHeight="1">
      <c r="A8" s="198" t="s">
        <v>1124</v>
      </c>
      <c r="B8" s="215">
        <v>3836</v>
      </c>
      <c r="C8" s="216">
        <v>5000</v>
      </c>
      <c r="D8" s="217">
        <f t="shared" ref="D8:D33" si="0">(C8-B8)/B8</f>
        <v>0.30344108446298229</v>
      </c>
    </row>
    <row r="9" spans="1:4" ht="36" customHeight="1">
      <c r="A9" s="200" t="s">
        <v>1125</v>
      </c>
      <c r="B9" s="218">
        <v>3836</v>
      </c>
      <c r="C9" s="219">
        <v>5000</v>
      </c>
      <c r="D9" s="217">
        <f t="shared" si="0"/>
        <v>0.30344108446298229</v>
      </c>
    </row>
    <row r="10" spans="1:4" ht="36" customHeight="1">
      <c r="A10" s="200" t="s">
        <v>1126</v>
      </c>
      <c r="B10" s="218"/>
      <c r="C10" s="219"/>
      <c r="D10" s="217"/>
    </row>
    <row r="11" spans="1:4" ht="36" customHeight="1">
      <c r="A11" s="200" t="s">
        <v>1127</v>
      </c>
      <c r="B11" s="218"/>
      <c r="C11" s="219"/>
      <c r="D11" s="217"/>
    </row>
    <row r="12" spans="1:4" ht="36" customHeight="1">
      <c r="A12" s="200" t="s">
        <v>1128</v>
      </c>
      <c r="B12" s="218"/>
      <c r="C12" s="219"/>
      <c r="D12" s="217"/>
    </row>
    <row r="13" spans="1:4" ht="36" customHeight="1">
      <c r="A13" s="200" t="s">
        <v>1129</v>
      </c>
      <c r="B13" s="218"/>
      <c r="C13" s="219"/>
      <c r="D13" s="217"/>
    </row>
    <row r="14" spans="1:4" ht="36" customHeight="1">
      <c r="A14" s="198" t="s">
        <v>1130</v>
      </c>
      <c r="B14" s="215"/>
      <c r="C14" s="216"/>
      <c r="D14" s="217"/>
    </row>
    <row r="15" spans="1:4" ht="36" customHeight="1">
      <c r="A15" s="198" t="s">
        <v>1131</v>
      </c>
      <c r="B15" s="215"/>
      <c r="C15" s="216"/>
      <c r="D15" s="217"/>
    </row>
    <row r="16" spans="1:4" ht="36" customHeight="1">
      <c r="A16" s="200" t="s">
        <v>1132</v>
      </c>
      <c r="B16" s="218"/>
      <c r="C16" s="219"/>
      <c r="D16" s="217"/>
    </row>
    <row r="17" spans="1:4" ht="36" customHeight="1">
      <c r="A17" s="200" t="s">
        <v>1133</v>
      </c>
      <c r="B17" s="218"/>
      <c r="C17" s="219"/>
      <c r="D17" s="217"/>
    </row>
    <row r="18" spans="1:4" ht="36" customHeight="1">
      <c r="A18" s="198" t="s">
        <v>1134</v>
      </c>
      <c r="B18" s="215"/>
      <c r="C18" s="216"/>
      <c r="D18" s="217"/>
    </row>
    <row r="19" spans="1:4" ht="36" customHeight="1">
      <c r="A19" s="198" t="s">
        <v>1135</v>
      </c>
      <c r="B19" s="215"/>
      <c r="C19" s="216"/>
      <c r="D19" s="217"/>
    </row>
    <row r="20" spans="1:4" ht="36" customHeight="1">
      <c r="A20" s="198" t="s">
        <v>1136</v>
      </c>
      <c r="B20" s="215"/>
      <c r="C20" s="216"/>
      <c r="D20" s="217"/>
    </row>
    <row r="21" spans="1:4" ht="36" customHeight="1">
      <c r="A21" s="198" t="s">
        <v>1137</v>
      </c>
      <c r="B21" s="215"/>
      <c r="C21" s="216"/>
      <c r="D21" s="217"/>
    </row>
    <row r="22" spans="1:4" ht="36" customHeight="1">
      <c r="A22" s="205" t="s">
        <v>1138</v>
      </c>
      <c r="B22" s="215"/>
      <c r="C22" s="216"/>
      <c r="D22" s="217"/>
    </row>
    <row r="23" spans="1:4" ht="36" customHeight="1">
      <c r="A23" s="205" t="s">
        <v>1139</v>
      </c>
      <c r="B23" s="215"/>
      <c r="C23" s="216"/>
      <c r="D23" s="217"/>
    </row>
    <row r="24" spans="1:4" ht="36" customHeight="1">
      <c r="A24" s="205" t="s">
        <v>1140</v>
      </c>
      <c r="B24" s="215"/>
      <c r="C24" s="216"/>
      <c r="D24" s="217"/>
    </row>
    <row r="25" spans="1:4" ht="36" customHeight="1">
      <c r="A25" s="205" t="s">
        <v>1141</v>
      </c>
      <c r="B25" s="215"/>
      <c r="C25" s="216"/>
      <c r="D25" s="217"/>
    </row>
    <row r="26" spans="1:4" ht="36" customHeight="1">
      <c r="A26" s="207"/>
      <c r="B26" s="218"/>
      <c r="C26" s="219"/>
      <c r="D26" s="217"/>
    </row>
    <row r="27" spans="1:4" ht="36" customHeight="1">
      <c r="A27" s="208" t="s">
        <v>1585</v>
      </c>
      <c r="B27" s="215">
        <v>3836</v>
      </c>
      <c r="C27" s="216">
        <v>5000</v>
      </c>
      <c r="D27" s="217">
        <f t="shared" si="0"/>
        <v>0.30344108446298229</v>
      </c>
    </row>
    <row r="28" spans="1:4" ht="36" customHeight="1">
      <c r="A28" s="209" t="s">
        <v>1142</v>
      </c>
      <c r="B28" s="218"/>
      <c r="C28" s="219"/>
      <c r="D28" s="217"/>
    </row>
    <row r="29" spans="1:4" ht="36" customHeight="1">
      <c r="A29" s="223" t="s">
        <v>31</v>
      </c>
      <c r="B29" s="215">
        <v>4104</v>
      </c>
      <c r="C29" s="216">
        <v>2584</v>
      </c>
      <c r="D29" s="217">
        <f t="shared" si="0"/>
        <v>-0.37037037037037035</v>
      </c>
    </row>
    <row r="30" spans="1:4" ht="36" customHeight="1">
      <c r="A30" s="224" t="s">
        <v>1143</v>
      </c>
      <c r="B30" s="218">
        <v>4104</v>
      </c>
      <c r="C30" s="219">
        <v>2000</v>
      </c>
      <c r="D30" s="217">
        <f t="shared" si="0"/>
        <v>-0.51267056530214428</v>
      </c>
    </row>
    <row r="31" spans="1:4" ht="36" customHeight="1">
      <c r="A31" s="224" t="s">
        <v>34</v>
      </c>
      <c r="B31" s="218"/>
      <c r="C31" s="219">
        <v>584</v>
      </c>
      <c r="D31" s="217"/>
    </row>
    <row r="32" spans="1:4" ht="36" customHeight="1">
      <c r="A32" s="224" t="s">
        <v>35</v>
      </c>
      <c r="B32" s="218"/>
      <c r="C32" s="219"/>
      <c r="D32" s="217"/>
    </row>
    <row r="33" spans="1:4" ht="36" customHeight="1">
      <c r="A33" s="208" t="s">
        <v>38</v>
      </c>
      <c r="B33" s="215">
        <v>7940</v>
      </c>
      <c r="C33" s="216">
        <v>7584</v>
      </c>
      <c r="D33" s="217">
        <f t="shared" si="0"/>
        <v>-4.4836272040302265E-2</v>
      </c>
    </row>
  </sheetData>
  <autoFilter ref="A3:D33"/>
  <mergeCells count="1">
    <mergeCell ref="A1:D1"/>
  </mergeCells>
  <phoneticPr fontId="64" type="noConversion"/>
  <conditionalFormatting sqref="A29:A31">
    <cfRule type="expression" dxfId="50" priority="2" stopIfTrue="1">
      <formula>"len($A:$A)=3"</formula>
    </cfRule>
  </conditionalFormatting>
  <conditionalFormatting sqref="B5:B11">
    <cfRule type="expression" dxfId="49" priority="6" stopIfTrue="1">
      <formula>"len($A:$A)=3"</formula>
    </cfRule>
  </conditionalFormatting>
  <conditionalFormatting sqref="B13:B21">
    <cfRule type="expression" dxfId="48" priority="7" stopIfTrue="1">
      <formula>"len($A:$A)=3"</formula>
    </cfRule>
  </conditionalFormatting>
  <conditionalFormatting sqref="C5:C11">
    <cfRule type="expression" dxfId="47" priority="3" stopIfTrue="1">
      <formula>"len($A:$A)=3"</formula>
    </cfRule>
  </conditionalFormatting>
  <conditionalFormatting sqref="C13:C21">
    <cfRule type="expression" dxfId="46" priority="4" stopIfTrue="1">
      <formula>"len($A:$A)=3"</formula>
    </cfRule>
  </conditionalFormatting>
  <conditionalFormatting sqref="C28:C31">
    <cfRule type="expression" dxfId="45" priority="5" stopIfTrue="1">
      <formula>"len($A:$A)=3"</formula>
    </cfRule>
  </conditionalFormatting>
  <conditionalFormatting sqref="A28:A29 A5:A21">
    <cfRule type="expression" dxfId="44" priority="9" stopIfTrue="1">
      <formula>"len($A:$A)=3"</formula>
    </cfRule>
  </conditionalFormatting>
  <conditionalFormatting sqref="B28:B31 C29:C31">
    <cfRule type="expression" dxfId="43" priority="8" stopIfTrue="1">
      <formula>"len($A:$A)=3"</formula>
    </cfRule>
  </conditionalFormatting>
  <printOptions horizontalCentered="1"/>
  <pageMargins left="0.47152777777777799" right="0.39305555555555599" top="0.74791666666666701" bottom="0.74791666666666701" header="0.31388888888888899" footer="0.31388888888888899"/>
  <pageSetup paperSize="9" scale="75" orientation="portrait" r:id="rId1"/>
  <headerFooter alignWithMargins="0">
    <oddFooter>&amp;C&amp;16-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34</vt:i4>
      </vt:variant>
      <vt:variant>
        <vt:lpstr>命名范围</vt:lpstr>
      </vt:variant>
      <vt:variant>
        <vt:i4>37</vt:i4>
      </vt:variant>
    </vt:vector>
  </HeadingPairs>
  <TitlesOfParts>
    <vt:vector size="71" baseType="lpstr">
      <vt:lpstr>1-1维西县一般公共预算收入情况表</vt:lpstr>
      <vt:lpstr>1-2维西县一般公共预算支出情况表</vt:lpstr>
      <vt:lpstr>1-3维西县县本级一般公共预算收入情况表</vt:lpstr>
      <vt:lpstr>1-4维西县县本级一般公共预算支出情况表（公开到项级）</vt:lpstr>
      <vt:lpstr>1-5维西县一般公共预算基本支出情况表（公开到款级）</vt:lpstr>
      <vt:lpstr>1-6维西县本级一般公共预算支出表（省对下转移支付项目）</vt:lpstr>
      <vt:lpstr>1-7维西县税收返还和转移支付预算表（分地区）</vt:lpstr>
      <vt:lpstr>1-8维西县“三公”经费预算财政拨款情况统计表</vt:lpstr>
      <vt:lpstr>2-1维西县政府性基金预算收入情况表</vt:lpstr>
      <vt:lpstr>2-2维西县政府性基金预算支出情况表</vt:lpstr>
      <vt:lpstr>2-3维西县县本级政府性基金预算收入情况表</vt:lpstr>
      <vt:lpstr>2-4维西县县本级政府性基金预算支出情况表（公开到项级）</vt:lpstr>
      <vt:lpstr>2-5维西县本级政府性基金支出表（县对下转移支付）</vt:lpstr>
      <vt:lpstr>3-1维西县国有资本经营收入预算情况表</vt:lpstr>
      <vt:lpstr>3-2维西县国有资本经营支出预算情况表</vt:lpstr>
      <vt:lpstr>3-3维西县县本级国有资本经营收入预算情况表</vt:lpstr>
      <vt:lpstr>3-4维西县县本级国有资本经营支出预算情况表（公开到项级）</vt:lpstr>
      <vt:lpstr>3-5 云南省国有资本经营预算转移支付表 （分地区）</vt:lpstr>
      <vt:lpstr>3-6 云南省国有资本经营预算转移支付表（分项目）</vt:lpstr>
      <vt:lpstr>4-1维西县社会保险基金收入预算情况表</vt:lpstr>
      <vt:lpstr>4-2维西县社会保险基金支出预算情况表</vt:lpstr>
      <vt:lpstr>4-3维西县县本级社会保险基金收入预算情况表</vt:lpstr>
      <vt:lpstr>4-4维西县县本级社会保险基金支出预算情况表</vt:lpstr>
      <vt:lpstr>5-1维西县2019年地方政府债务限额及余额预算情况表</vt:lpstr>
      <vt:lpstr>5-2维西县2019年地方政府一般债务余额情况表</vt:lpstr>
      <vt:lpstr>5-3 维西县本级2019年地方政府一般债务余额情况表</vt:lpstr>
      <vt:lpstr>5-4维西县2019年地方政府专项债务余额情况表</vt:lpstr>
      <vt:lpstr>5-5 维西县本级2019年地方政府专项债务余额情况表（本级）</vt:lpstr>
      <vt:lpstr>5-6维西县地方政府债券发行及还本付息情况表</vt:lpstr>
      <vt:lpstr>5-7 维西县县本级2020年本级政府专项债务限额和余额情况表</vt:lpstr>
      <vt:lpstr>5-8维西县2020年年初新增地方政府债券资金安排表</vt:lpstr>
      <vt:lpstr>6-1重大政策和重点项目绩效目标表</vt:lpstr>
      <vt:lpstr>6-2重点工作情况解释说明汇总表</vt:lpstr>
      <vt:lpstr>6-1重点领域项目文本公开表</vt:lpstr>
      <vt:lpstr>'1-1维西县一般公共预算收入情况表'!Print_Area</vt:lpstr>
      <vt:lpstr>'1-2维西县一般公共预算支出情况表'!Print_Area</vt:lpstr>
      <vt:lpstr>'1-3维西县县本级一般公共预算收入情况表'!Print_Area</vt:lpstr>
      <vt:lpstr>'1-4维西县县本级一般公共预算支出情况表（公开到项级）'!Print_Area</vt:lpstr>
      <vt:lpstr>'1-5维西县一般公共预算基本支出情况表（公开到款级）'!Print_Area</vt:lpstr>
      <vt:lpstr>'1-6维西县本级一般公共预算支出表（省对下转移支付项目）'!Print_Area</vt:lpstr>
      <vt:lpstr>'1-7维西县税收返还和转移支付预算表（分地区）'!Print_Area</vt:lpstr>
      <vt:lpstr>'2-1维西县政府性基金预算收入情况表'!Print_Area</vt:lpstr>
      <vt:lpstr>'2-2维西县政府性基金预算支出情况表'!Print_Area</vt:lpstr>
      <vt:lpstr>'2-3维西县县本级政府性基金预算收入情况表'!Print_Area</vt:lpstr>
      <vt:lpstr>'2-4维西县县本级政府性基金预算支出情况表（公开到项级）'!Print_Area</vt:lpstr>
      <vt:lpstr>'2-5维西县本级政府性基金支出表（县对下转移支付）'!Print_Area</vt:lpstr>
      <vt:lpstr>'3-1维西县国有资本经营收入预算情况表'!Print_Area</vt:lpstr>
      <vt:lpstr>'3-2维西县国有资本经营支出预算情况表'!Print_Area</vt:lpstr>
      <vt:lpstr>'3-3维西县县本级国有资本经营收入预算情况表'!Print_Area</vt:lpstr>
      <vt:lpstr>'3-4维西县县本级国有资本经营支出预算情况表（公开到项级）'!Print_Area</vt:lpstr>
      <vt:lpstr>'4-1维西县社会保险基金收入预算情况表'!Print_Area</vt:lpstr>
      <vt:lpstr>'4-2维西县社会保险基金支出预算情况表'!Print_Area</vt:lpstr>
      <vt:lpstr>'4-3维西县县本级社会保险基金收入预算情况表'!Print_Area</vt:lpstr>
      <vt:lpstr>'4-4维西县县本级社会保险基金支出预算情况表'!Print_Area</vt:lpstr>
      <vt:lpstr>'1-1维西县一般公共预算收入情况表'!Print_Titles</vt:lpstr>
      <vt:lpstr>'1-2维西县一般公共预算支出情况表'!Print_Titles</vt:lpstr>
      <vt:lpstr>'1-3维西县县本级一般公共预算收入情况表'!Print_Titles</vt:lpstr>
      <vt:lpstr>'1-4维西县县本级一般公共预算支出情况表（公开到项级）'!Print_Titles</vt:lpstr>
      <vt:lpstr>'1-5维西县一般公共预算基本支出情况表（公开到款级）'!Print_Titles</vt:lpstr>
      <vt:lpstr>'1-6维西县本级一般公共预算支出表（省对下转移支付项目）'!Print_Titles</vt:lpstr>
      <vt:lpstr>'1-7维西县税收返还和转移支付预算表（分地区）'!Print_Titles</vt:lpstr>
      <vt:lpstr>'2-1维西县政府性基金预算收入情况表'!Print_Titles</vt:lpstr>
      <vt:lpstr>'2-2维西县政府性基金预算支出情况表'!Print_Titles</vt:lpstr>
      <vt:lpstr>'2-3维西县县本级政府性基金预算收入情况表'!Print_Titles</vt:lpstr>
      <vt:lpstr>'2-4维西县县本级政府性基金预算支出情况表（公开到项级）'!Print_Titles</vt:lpstr>
      <vt:lpstr>'2-5维西县本级政府性基金支出表（县对下转移支付）'!Print_Titles</vt:lpstr>
      <vt:lpstr>'3-1维西县国有资本经营收入预算情况表'!Print_Titles</vt:lpstr>
      <vt:lpstr>'3-2维西县国有资本经营支出预算情况表'!Print_Titles</vt:lpstr>
      <vt:lpstr>'3-3维西县县本级国有资本经营收入预算情况表'!Print_Titles</vt:lpstr>
      <vt:lpstr>'4-1维西县社会保险基金收入预算情况表'!Print_Titles</vt:lpstr>
      <vt:lpstr>'4-3维西县县本级社会保险基金收入预算情况表'!Print_Titles</vt:lpstr>
    </vt:vector>
  </TitlesOfParts>
  <Company>云南省财政厅</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段中杰</dc:creator>
  <cp:lastModifiedBy>胡永萍</cp:lastModifiedBy>
  <cp:lastPrinted>2020-01-17T09:59:00Z</cp:lastPrinted>
  <dcterms:created xsi:type="dcterms:W3CDTF">2006-09-16T00:00:00Z</dcterms:created>
  <dcterms:modified xsi:type="dcterms:W3CDTF">2020-05-27T07:19:45Z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