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03"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<sst xmlns="http://schemas.openxmlformats.org/spreadsheetml/2006/main" count="2255" uniqueCount="633">
  <si>
    <t>预算01-1表</t>
  </si>
  <si>
    <t>2026年部门财务收支预算总表</t>
  </si>
  <si>
    <t>单位名称：维西傈僳族自治县保和镇人民政府</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</si>
  <si>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</si>
  <si>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</si>
  <si>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</si>
  <si>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</si>
  <si>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</si>
  <si>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</si>
  <si>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</si>
  <si>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</si>
  <si>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</si>
  <si>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</si>
  <si>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</si>
  <si>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</si>
  <si>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</si>
  <si>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</si>
  <si>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</si>
  <si>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</si>
  <si>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</si>
  <si>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</si>
  <si>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</si>
  <si>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</si>
  <si>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</si>
  <si>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八、国防支出</t>
  </si>
  <si>
    <t>4、附属单位上缴收入</t>
  </si>
  <si>
    <t>九、文化旅游体育与传媒支出</t>
  </si>
  <si>
    <t>5、其他收入</t>
  </si>
  <si>
    <t>十、农林水支出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</si>
  <si>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</si>
  <si>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</si>
  <si>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</si>
  <si>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</si>
  <si>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</si>
  <si>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</si>
  <si>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</si>
  <si>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</si>
  <si>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</si>
  <si>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</si>
  <si>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</si>
  <si>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</si>
  <si>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</si>
  <si>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</si>
  <si>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</si>
  <si>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</si>
  <si>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</si>
  <si>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</si>
  <si>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</si>
  <si>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</si>
  <si>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</si>
  <si>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</si>
  <si>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</si>
  <si>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</si>
  <si>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</si>
  <si>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</si>
  <si>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</si>
  <si>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维西傈僳族自治县保和镇人民政府</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</si>
  <si>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</si>
  <si>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</si>
  <si>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</si>
  <si>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</si>
  <si>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</si>
  <si>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</si>
  <si>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</si>
  <si>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</si>
  <si>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</si>
  <si>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</si>
  <si>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</si>
  <si>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</si>
  <si>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</si>
  <si>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一般公共服务支出</t>
  </si>
  <si>
    <t>国防支出</t>
  </si>
  <si>
    <t>文化旅游体育与传媒支出</t>
  </si>
  <si>
    <t>社会保障和就业支出</t>
  </si>
  <si>
    <t>卫生健康支出</t>
  </si>
  <si>
    <t>农林水支出</t>
  </si>
  <si>
    <t>住房保障支出</t>
  </si>
  <si>
    <t>灾害防治及应急管理支出</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</si>
  <si>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</si>
  <si>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</si>
  <si>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</si>
  <si>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</si>
  <si>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</si>
  <si>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</si>
  <si>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</si>
  <si>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</si>
  <si>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</si>
  <si>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</si>
  <si>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</si>
  <si>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</si>
  <si>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</si>
  <si>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</si>
  <si>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</si>
  <si>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</si>
  <si>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</si>
  <si>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（八）国防支出</t>
  </si>
  <si>
    <t>（九）文化旅游体育与传媒支出</t>
  </si>
  <si>
    <t>（十）农林水支出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</si>
  <si>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</si>
  <si>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</si>
  <si>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</si>
  <si>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</si>
  <si>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</si>
  <si>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</si>
  <si>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</si>
  <si>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</si>
  <si>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</si>
  <si>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</si>
  <si>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</si>
  <si>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</si>
  <si>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</si>
  <si>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201</t>
  </si>
  <si>
    <t>20101</t>
  </si>
  <si>
    <t>人大事务</t>
  </si>
  <si>
    <t>2010101</t>
  </si>
  <si>
    <t>行政运行</t>
  </si>
  <si>
    <t>2010199</t>
  </si>
  <si>
    <t>其他人大事务支出</t>
  </si>
  <si>
    <t>20103</t>
  </si>
  <si>
    <t>政府办公厅（室）及相关机构事务</t>
  </si>
  <si>
    <t>2010301</t>
  </si>
  <si>
    <t>2010399</t>
  </si>
  <si>
    <t>其他政府办公厅（室）及相关机构事务支出</t>
  </si>
  <si>
    <t>20106</t>
  </si>
  <si>
    <t>财政事务</t>
  </si>
  <si>
    <t>2010650</t>
  </si>
  <si>
    <t>事业运行</t>
  </si>
  <si>
    <t>20129</t>
  </si>
  <si>
    <t>群众团体事务</t>
  </si>
  <si>
    <t>2012901</t>
  </si>
  <si>
    <t>20131</t>
  </si>
  <si>
    <t>党委办公厅（室）及相关机构事务</t>
  </si>
  <si>
    <t>2013101</t>
  </si>
  <si>
    <t>20132</t>
  </si>
  <si>
    <t>组织事务</t>
  </si>
  <si>
    <t>2013202</t>
  </si>
  <si>
    <t>一般行政管理事务</t>
  </si>
  <si>
    <t>2013299</t>
  </si>
  <si>
    <t>其他组织事务支出</t>
  </si>
  <si>
    <t>203</t>
  </si>
  <si>
    <t>20306</t>
  </si>
  <si>
    <t>国防动员</t>
  </si>
  <si>
    <t>2030601</t>
  </si>
  <si>
    <t>兵役征集</t>
  </si>
  <si>
    <t>207</t>
  </si>
  <si>
    <t>20701</t>
  </si>
  <si>
    <t>文化和旅游</t>
  </si>
  <si>
    <t>2070109</t>
  </si>
  <si>
    <t>群众文化</t>
  </si>
  <si>
    <t>208</t>
  </si>
  <si>
    <t>20805</t>
  </si>
  <si>
    <t>行政事业单位养老支出</t>
  </si>
  <si>
    <t>2080505</t>
  </si>
  <si>
    <t>机关事业单位基本养老保险缴费支出</t>
  </si>
  <si>
    <t>20808</t>
  </si>
  <si>
    <t>抚恤</t>
  </si>
  <si>
    <t>2080801</t>
  </si>
  <si>
    <t>死亡抚恤</t>
  </si>
  <si>
    <t>210</t>
  </si>
  <si>
    <t>21011</t>
  </si>
  <si>
    <t>行政事业单位医疗</t>
  </si>
  <si>
    <t>2101101</t>
  </si>
  <si>
    <t>行政单位医疗</t>
  </si>
  <si>
    <t>2101102</t>
  </si>
  <si>
    <t>事业单位医疗</t>
  </si>
  <si>
    <t>2101103</t>
  </si>
  <si>
    <t>公务员医疗补助</t>
  </si>
  <si>
    <t>2101199</t>
  </si>
  <si>
    <t>其他行政事业单位医疗支出</t>
  </si>
  <si>
    <t>213</t>
  </si>
  <si>
    <t>21301</t>
  </si>
  <si>
    <t>农业农村</t>
  </si>
  <si>
    <t>2130104</t>
  </si>
  <si>
    <t>21302</t>
  </si>
  <si>
    <t>林业和草原</t>
  </si>
  <si>
    <t>2130204</t>
  </si>
  <si>
    <t>事业机构</t>
  </si>
  <si>
    <t>21303</t>
  </si>
  <si>
    <t>水利</t>
  </si>
  <si>
    <t>2130317</t>
  </si>
  <si>
    <t>水利技术推广</t>
  </si>
  <si>
    <t>21307</t>
  </si>
  <si>
    <t>农村综合改革</t>
  </si>
  <si>
    <t>2130705</t>
  </si>
  <si>
    <t>对村民委员会和村党支部的补助</t>
  </si>
  <si>
    <t>221</t>
  </si>
  <si>
    <t>22102</t>
  </si>
  <si>
    <t>住房改革支出</t>
  </si>
  <si>
    <t>2210201</t>
  </si>
  <si>
    <t>住房公积金</t>
  </si>
  <si>
    <t>224</t>
  </si>
  <si>
    <t>22401</t>
  </si>
  <si>
    <t>应急管理事务</t>
  </si>
  <si>
    <t>2240106</t>
  </si>
  <si>
    <t>安全监管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</si>
  <si>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</si>
  <si>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</si>
  <si>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</si>
  <si>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</si>
  <si>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</si>
  <si>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</si>
  <si>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</si>
  <si>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</si>
  <si>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</si>
  <si>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</si>
  <si>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</si>
  <si>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</si>
  <si>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</si>
  <si>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</si>
  <si>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</si>
  <si>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</si>
  <si>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</si>
  <si>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</si>
  <si>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</si>
  <si>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</si>
  <si>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</si>
  <si>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</si>
  <si>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</si>
  <si>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</si>
  <si>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</si>
  <si>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</si>
  <si>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533423210000000018911</t>
  </si>
  <si>
    <t>行政人员工资支出</t>
  </si>
  <si>
    <t>30101</t>
  </si>
  <si>
    <t>基本工资</t>
  </si>
  <si>
    <t>533423261100004912900</t>
  </si>
  <si>
    <t>事业人员工资支出</t>
  </si>
  <si>
    <t>30102</t>
  </si>
  <si>
    <t>津贴补贴</t>
  </si>
  <si>
    <t>30103</t>
  </si>
  <si>
    <t>奖金</t>
  </si>
  <si>
    <t>533423231100001530182</t>
  </si>
  <si>
    <t>公务员基础绩效奖</t>
  </si>
  <si>
    <t>30107</t>
  </si>
  <si>
    <t>绩效工资</t>
  </si>
  <si>
    <t>533423261100004912881</t>
  </si>
  <si>
    <t>事业人员基础绩效</t>
  </si>
  <si>
    <t>533423210000000018912</t>
  </si>
  <si>
    <t>社会保障缴费</t>
  </si>
  <si>
    <t>30108</t>
  </si>
  <si>
    <t>机关事业单位基本养老保险缴费</t>
  </si>
  <si>
    <t>30110</t>
  </si>
  <si>
    <t>职工基本医疗保险缴费</t>
  </si>
  <si>
    <t>30111</t>
  </si>
  <si>
    <t>公务员医疗补助缴费</t>
  </si>
  <si>
    <t>30112</t>
  </si>
  <si>
    <t>其他社会保障缴费</t>
  </si>
  <si>
    <t>533423210000000018913</t>
  </si>
  <si>
    <t>30113</t>
  </si>
  <si>
    <t>533423210000000018920</t>
  </si>
  <si>
    <t>一般公用经费</t>
  </si>
  <si>
    <t>30201</t>
  </si>
  <si>
    <t>办公费</t>
  </si>
  <si>
    <t>30205</t>
  </si>
  <si>
    <t>水费</t>
  </si>
  <si>
    <t>30206</t>
  </si>
  <si>
    <t>电费</t>
  </si>
  <si>
    <t>30211</t>
  </si>
  <si>
    <t>差旅费</t>
  </si>
  <si>
    <t>533423251100003739726</t>
  </si>
  <si>
    <t>30217</t>
  </si>
  <si>
    <t>30226</t>
  </si>
  <si>
    <t>劳务费</t>
  </si>
  <si>
    <t>30213</t>
  </si>
  <si>
    <t>维修（护）费</t>
  </si>
  <si>
    <t>533423210000000018919</t>
  </si>
  <si>
    <t>工会经费</t>
  </si>
  <si>
    <t>30228</t>
  </si>
  <si>
    <t>533423241100002179362</t>
  </si>
  <si>
    <t>体检费</t>
  </si>
  <si>
    <t>533423210000000018915</t>
  </si>
  <si>
    <t>公务用车运行维护费</t>
  </si>
  <si>
    <t>30231</t>
  </si>
  <si>
    <t>533423210000000018918</t>
  </si>
  <si>
    <t>行政公务交通补贴</t>
  </si>
  <si>
    <t>30239</t>
  </si>
  <si>
    <t>其他交通费用</t>
  </si>
  <si>
    <t>533423221100000253212</t>
  </si>
  <si>
    <t>公务用车租赁费</t>
  </si>
  <si>
    <t>预算05-1表</t>
  </si>
  <si>
    <t>2026年部门项目支出预算表</t>
  </si>
  <si>
    <t>单位名称：云南省自然资源厅</t>
  </si>
  <si>
    <t>项目分类</t>
  </si>
  <si>
    <t>项目单位</t>
  </si>
  <si>
    <t>本年拨款</t>
  </si>
  <si>
    <t>其中：本次下达</t>
  </si>
  <si>
    <t>“两新”党组织党建工作经费及支部书记工作补助经费</t>
  </si>
  <si>
    <t>专项业务类</t>
  </si>
  <si>
    <t>533423261100004904773</t>
  </si>
  <si>
    <t>30305</t>
  </si>
  <si>
    <t>生活补助</t>
  </si>
  <si>
    <t>安全生产工作经费</t>
  </si>
  <si>
    <t>533423261100004895897</t>
  </si>
  <si>
    <t>保和镇村（社区）“两委”换届工作经费</t>
  </si>
  <si>
    <t>533423261100004917088</t>
  </si>
  <si>
    <t>保和镇武装工作经费</t>
  </si>
  <si>
    <t>533423251100004681474</t>
  </si>
  <si>
    <t>财政所业务工作经费</t>
  </si>
  <si>
    <t>533423261100004896004</t>
  </si>
  <si>
    <t>村（社区）干部岗位补贴经费</t>
  </si>
  <si>
    <t>533423261100004897105</t>
  </si>
  <si>
    <t>村级组织大岗位制人员生活补助经费</t>
  </si>
  <si>
    <t>民生类</t>
  </si>
  <si>
    <t>533423261100004893417</t>
  </si>
  <si>
    <t>村社区及村民小组运转经费</t>
  </si>
  <si>
    <t>533423261100004893280</t>
  </si>
  <si>
    <t>村兽医人员补助经费</t>
  </si>
  <si>
    <t>533423261100004895840</t>
  </si>
  <si>
    <t>机关事业单位职工遗属生活补助经费</t>
  </si>
  <si>
    <t>533423261100004895862</t>
  </si>
  <si>
    <t>纪检工作经费</t>
  </si>
  <si>
    <t>533423261100004896055</t>
  </si>
  <si>
    <t>民管委补助经费</t>
  </si>
  <si>
    <t>533423261100004893510</t>
  </si>
  <si>
    <t>民管委成员补助经费</t>
  </si>
  <si>
    <t>533423261100004904762</t>
  </si>
  <si>
    <t>农村困难党员补助经费</t>
  </si>
  <si>
    <t>533423261100004895390</t>
  </si>
  <si>
    <t>人大代表联系工作经费</t>
  </si>
  <si>
    <t>533423261100004895874</t>
  </si>
  <si>
    <t>人大工作站实体化运行经费</t>
  </si>
  <si>
    <t>533423261100004895865</t>
  </si>
  <si>
    <t>乡镇及村社区党建工作经费</t>
  </si>
  <si>
    <t>533423261100004893146</t>
  </si>
  <si>
    <t>原解聘村干部生活补助经费</t>
  </si>
  <si>
    <t>533423261100004895830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</si>
  <si>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</si>
  <si>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</si>
  <si>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</si>
  <si>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</si>
  <si>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</si>
  <si>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</si>
  <si>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</si>
  <si>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</si>
  <si>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</si>
  <si>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</si>
  <si>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</si>
  <si>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</si>
  <si>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实现“三个提升”：一是党建基础保障能力提升，确保“三会一课”、主题党日等组织生活常态化开展；二是服务群众实效提升，精准解决群众“急难愁盼” 问题；三是基层治理效能提升，推动党建与网格治理、产业发展深度融合。实现村（社区）党组织活动达标率、群众对党建工作满意度大幅上升。</t>
  </si>
  <si>
    <t>产出指标</t>
  </si>
  <si>
    <t>数量指标</t>
  </si>
  <si>
    <t>主题党日活动开展次数</t>
  </si>
  <si>
    <t>&gt;=</t>
  </si>
  <si>
    <t>12</t>
  </si>
  <si>
    <t>次</t>
  </si>
  <si>
    <t>定量指标</t>
  </si>
  <si>
    <t>反映主题党日活动开展次数</t>
  </si>
  <si>
    <t>党员教育培训覆盖人次</t>
  </si>
  <si>
    <t>500</t>
  </si>
  <si>
    <t>人次</t>
  </si>
  <si>
    <t>反映党员教育培训覆盖人次</t>
  </si>
  <si>
    <t>效益指标</t>
  </si>
  <si>
    <t>社会效益</t>
  </si>
  <si>
    <t>党建工作质量</t>
  </si>
  <si>
    <t>=</t>
  </si>
  <si>
    <t>持续提升</t>
  </si>
  <si>
    <t>%</t>
  </si>
  <si>
    <t>定性指标</t>
  </si>
  <si>
    <t>反映党建工作质量</t>
  </si>
  <si>
    <t>可持续影响</t>
  </si>
  <si>
    <t>党建工作长效机制建立情况</t>
  </si>
  <si>
    <t>健全</t>
  </si>
  <si>
    <t>反映党建工作长效机制建立情况</t>
  </si>
  <si>
    <t>满意度指标</t>
  </si>
  <si>
    <t>服务对象满意度</t>
  </si>
  <si>
    <t>群众满意度</t>
  </si>
  <si>
    <t>90</t>
  </si>
  <si>
    <t>反映群众满意度</t>
  </si>
  <si>
    <t>通过规范使用安全生产经费，完善乡镇安全基础设施、强化安全宣传教育、提升应急处置能力，有效防范和减少生产安全事故，确保全年辖区内生产安全事故起数、伤亡人数“双下降”，无重特大生产安全事故发生。</t>
  </si>
  <si>
    <t>安全检查次数</t>
  </si>
  <si>
    <t xml:space="preserve">对辖区内加油站、烟花爆竹经营点等重点场所开展安全生产检查的总次数 </t>
  </si>
  <si>
    <t>安全培训场次</t>
  </si>
  <si>
    <t>1次</t>
  </si>
  <si>
    <t>面向企业负责人、安全员、村级信息员等开展安全生产知识培训的场次</t>
  </si>
  <si>
    <t xml:space="preserve">应急演练次数 </t>
  </si>
  <si>
    <t>组织开展防汛、防火、企业应急等各类应急演练的次数</t>
  </si>
  <si>
    <t>群众安全意识提升度</t>
  </si>
  <si>
    <t xml:space="preserve">辖区群众对安全生产知识的知晓程度 </t>
  </si>
  <si>
    <t xml:space="preserve"> 群众满意程度</t>
  </si>
  <si>
    <t>95</t>
  </si>
  <si>
    <t xml:space="preserve">辖区内生产经营单位对乡镇安全生产管理服务的满意程度 </t>
  </si>
  <si>
    <t>通过规范、合理使用运转经费，实现村社区居民小组日常工作正常运转，推动基层治理工作规范化、精细化，确保居民小组能够及时有效处理群众事务、组织开展活动，提升群众满意度，增强村社区居民小组的凝聚力和战斗力 。</t>
  </si>
  <si>
    <t>经费保障社区数</t>
  </si>
  <si>
    <t>个</t>
  </si>
  <si>
    <t>反映经费保障社区数</t>
  </si>
  <si>
    <t>经费保障村委会数</t>
  </si>
  <si>
    <t>8</t>
  </si>
  <si>
    <t>反映经费保障村委会数</t>
  </si>
  <si>
    <t>质量指标</t>
  </si>
  <si>
    <t>经费使用合规率</t>
  </si>
  <si>
    <t>100</t>
  </si>
  <si>
    <t>反映经费使用合规率</t>
  </si>
  <si>
    <t>村社区运转</t>
  </si>
  <si>
    <t>正常运转</t>
  </si>
  <si>
    <t>反映村社区运转情况</t>
  </si>
  <si>
    <t>村社区人员满意度</t>
  </si>
  <si>
    <t>反映村社区人员对经费满意度</t>
  </si>
  <si>
    <t>确保我镇人大代表视察调研、学习培训、接待选民、座谈交流等各项联系活动高质量、常态化开展。</t>
  </si>
  <si>
    <t>组织代表开展视察调研活动</t>
  </si>
  <si>
    <t>反映组织代表开展视察调研活动次数</t>
  </si>
  <si>
    <t>联系接待选民人次</t>
  </si>
  <si>
    <t>反映联系接待选民人次。</t>
  </si>
  <si>
    <t>收集群众意见建议数</t>
  </si>
  <si>
    <t>20</t>
  </si>
  <si>
    <t>条</t>
  </si>
  <si>
    <t>反映收集群众意见建议数</t>
  </si>
  <si>
    <t>资金使用合规性</t>
  </si>
  <si>
    <t>反映资金使用合规性</t>
  </si>
  <si>
    <t>民意诉求收集与反馈率</t>
  </si>
  <si>
    <t>反映民意诉求收集与反馈率</t>
  </si>
  <si>
    <t>人大代表满意度</t>
  </si>
  <si>
    <t>"反映代表对意见建议答复情况的满意度成效。"</t>
  </si>
  <si>
    <t>按规定标准为11名原解聘村干部精准，及时发放生活补助，资金使用范围合规，保障补助对象生活需求，提升其满意度，增强基层组织凝聚力。</t>
  </si>
  <si>
    <t>原解聘村干部补助发放人数</t>
  </si>
  <si>
    <t>11</t>
  </si>
  <si>
    <t>人</t>
  </si>
  <si>
    <t>反映原解聘村干部补助发放人数</t>
  </si>
  <si>
    <t>补助发放准确率</t>
  </si>
  <si>
    <t>反映补助发放准确率</t>
  </si>
  <si>
    <t>经济效益</t>
  </si>
  <si>
    <t>补助对象生活水平改善程度</t>
  </si>
  <si>
    <t>良好</t>
  </si>
  <si>
    <t>反映补助对象生活水平改善程度</t>
  </si>
  <si>
    <t>现任村干部工作积极性调动效果</t>
  </si>
  <si>
    <t>反映现任村干部工作积极性调动效果</t>
  </si>
  <si>
    <t>原解聘村干部补助满意度</t>
  </si>
  <si>
    <t>反映原解聘村干部补助满意度</t>
  </si>
  <si>
    <t>通过规范化经费保障与精细化管理，实现“三个强化”：一是强化“两新”党组织基础保障，确保“三会一课”、主题党日等组织生活常态化、规范化开展；二是强化支部书记履职支撑，激发“两新”党组织书记抓党建、促发展的主动性与责任感；三是强化“两新”党建实效，推动党建与“两新”组织生产经营、服务发展深度融合。</t>
  </si>
  <si>
    <t>开展党建活动次数</t>
  </si>
  <si>
    <t>反映开展党建活动次数</t>
  </si>
  <si>
    <t>覆盖党组织数量</t>
  </si>
  <si>
    <t>23</t>
  </si>
  <si>
    <t>反映覆盖党组织数量</t>
  </si>
  <si>
    <t>两新党建工作质量</t>
  </si>
  <si>
    <t>反映两新党建工作质量</t>
  </si>
  <si>
    <t>两新党组织党员满意度</t>
  </si>
  <si>
    <t>反映两新党组织党员满意度</t>
  </si>
  <si>
    <t>为加强基层民主自治建设，充分发挥民管委在社区治理、矛盾调解、公共服务等方面的积极作用，保障民管委工作有序开展，进一步提升基层群众自治能力和水平，提高民管委成员工作积极性和主动性，增强民管委在群众中的公信力和凝聚力。</t>
  </si>
  <si>
    <t>经费保障人数</t>
  </si>
  <si>
    <t>232</t>
  </si>
  <si>
    <t>反映经费保障人数</t>
  </si>
  <si>
    <t>经费足额发放达标率</t>
  </si>
  <si>
    <t>反映经费足额发放达标率</t>
  </si>
  <si>
    <t>时效指标</t>
  </si>
  <si>
    <t>工资发放及时次数</t>
  </si>
  <si>
    <t>反映工资发放及时次数</t>
  </si>
  <si>
    <t>巩固脱贫攻坚、推进乡村振兴的支撑作用</t>
  </si>
  <si>
    <t>持续稳定</t>
  </si>
  <si>
    <t>反映巩固脱贫攻坚、推进乡村振兴的支撑作用</t>
  </si>
  <si>
    <t>民管委人员对经费发放的满意度</t>
  </si>
  <si>
    <t>反映民管委人员对经费发放的满意度</t>
  </si>
  <si>
    <t>通过提供专项经费保障，确保我镇村（社区）“两委”换届选举工作圆满完成，实现“绘出好蓝图、选出好干部、配出好班子、树立好导向、形成好气象”的目标，为未来五年的高质量发展提供坚强的组织保证。</t>
  </si>
  <si>
    <t>覆盖乡（镇）、村（社区）数量</t>
  </si>
  <si>
    <t>13</t>
  </si>
  <si>
    <t>反映经费覆盖乡（镇）、村（社区）数量</t>
  </si>
  <si>
    <t>换届程序合规性</t>
  </si>
  <si>
    <t>反映程序合规性</t>
  </si>
  <si>
    <t>换届各环节工作按时完成率</t>
  </si>
  <si>
    <t>反映换届各环节工作按时完成率</t>
  </si>
  <si>
    <t>群众民主参与意识提升效果</t>
  </si>
  <si>
    <t>显著</t>
  </si>
  <si>
    <t>反映群众民主参与意识提升效果</t>
  </si>
  <si>
    <t>反映服务对象满意度</t>
  </si>
  <si>
    <t>深入学习贯彻习近平新时代中国特色社会主义思想和党的十九大精神，切实加强农村基层干部队伍建设，进一步调动广大农村基层干部在脱贫攻坚和乡村振兴中的积极性和主动性，加大对在职村干部的关心关爱力度，积极引导村干部参加较高档次的城乡居民养老保险或者选择以灵活就业人员身份参加企业职工基本养老保险，为在职村干部购买意外伤害保险，定期安排村干部体检。</t>
  </si>
  <si>
    <t>绩效奖励发放人数</t>
  </si>
  <si>
    <t>80</t>
  </si>
  <si>
    <t>反映绩效奖励发放人数。</t>
  </si>
  <si>
    <t>意外伤害险投保人数</t>
  </si>
  <si>
    <t>反映意外伤害险投保人数</t>
  </si>
  <si>
    <t>养老保险补助覆盖人数</t>
  </si>
  <si>
    <t>反映养老保险补助覆盖人数</t>
  </si>
  <si>
    <t>体检服务覆盖人数</t>
  </si>
  <si>
    <t>反映体检服务覆盖人数</t>
  </si>
  <si>
    <t>基层干部队伍稳定性</t>
  </si>
  <si>
    <t>稳定</t>
  </si>
  <si>
    <t>反映基层干部队伍稳定性</t>
  </si>
  <si>
    <t>反映服务对象的满意程度。</t>
  </si>
  <si>
    <t>通过规范化生活补助经费保障与精细化管理，实现 “三个强化”：一是强化人员待遇保障，确保村级组织大岗位制人员生活补助按时足额发放；二是强化工作履职效能，推动大岗位制人员主动承担村级治理、服务群众、产业发展等工作任务；三是强化队伍稳定性，提升大岗位制人员职业认同感与归属感。</t>
  </si>
  <si>
    <t>经费发放村干部人数</t>
  </si>
  <si>
    <t>反映村干部发放人数</t>
  </si>
  <si>
    <t>工资足额发放达标率</t>
  </si>
  <si>
    <t>反映工资足额发放达标率</t>
  </si>
  <si>
    <t>村干部对工资发放的满意度</t>
  </si>
  <si>
    <t>反映村干部对工资发放的满意度</t>
  </si>
  <si>
    <t>完成2026机关事业单位职工遗属生活补助2人农业户口正常遗属，标准967元/年；1人非农业户口正常遗属967元/年，合计29076元发放。</t>
  </si>
  <si>
    <t>遗属补助发放人数</t>
  </si>
  <si>
    <t>反映遗属补助发放人数</t>
  </si>
  <si>
    <t>资金发放合规率</t>
  </si>
  <si>
    <t>反映遗属发放的合规性</t>
  </si>
  <si>
    <t>保障遗属基本生活</t>
  </si>
  <si>
    <t>有效保障</t>
  </si>
  <si>
    <t>反映经费是否有效保障保障遗属基本生活</t>
  </si>
  <si>
    <t>促进社会和谐稳定</t>
  </si>
  <si>
    <t>效果显著</t>
  </si>
  <si>
    <t>反映经费是否促进社会和谐稳定</t>
  </si>
  <si>
    <t>遗属满意度</t>
  </si>
  <si>
    <t>反映遗属对经费发放的满意度</t>
  </si>
  <si>
    <t>经费保障民管委成员人数</t>
  </si>
  <si>
    <t>693</t>
  </si>
  <si>
    <t>民管委成员对经费发放的满意度</t>
  </si>
  <si>
    <t>反映民管委成员对经费发放的满意度</t>
  </si>
  <si>
    <t>保障本财政所及辖区内村级财务等业务正常运转，完成预算编制、资金监管、政策宣传等既定任务；实现资金使用合规，提升服务对象满意度。</t>
  </si>
  <si>
    <t>服务行政村（社区）数量</t>
  </si>
  <si>
    <t>开展财务培训次数</t>
  </si>
  <si>
    <t>全年开展财务培训次数</t>
  </si>
  <si>
    <t>资金使用合规率</t>
  </si>
  <si>
    <t>预算执行进度</t>
  </si>
  <si>
    <t>对乡镇财政管理水平提升作用</t>
  </si>
  <si>
    <t>反映对乡镇财政管理水平</t>
  </si>
  <si>
    <t>受益群众满意度</t>
  </si>
  <si>
    <t>反映受益群众满意度</t>
  </si>
  <si>
    <t>稳定村兽医人员队伍，激励村兽医有效履行动物防疫职责，完成强制免疫、疫情监测等任务；提升区域动物疫病防控能力，杜绝重大动物疫病发生，保证畜牧业健康发展和公共卫生安全。</t>
  </si>
  <si>
    <t>补助村兽医人数</t>
  </si>
  <si>
    <t>反映补助村兽医人数</t>
  </si>
  <si>
    <t>兑现准确率</t>
  </si>
  <si>
    <t>反映补助准确发放的情况。
补助兑现准确率=补助兑付额/应付额*100%</t>
  </si>
  <si>
    <t>发放及时率</t>
  </si>
  <si>
    <t>反映发放单位及时发放补助资金的情况。
发放及时率=在时限内发放资金/应发放资金*100%</t>
  </si>
  <si>
    <t>生活状况改善</t>
  </si>
  <si>
    <t>得到改善</t>
  </si>
  <si>
    <t>反映补助促进受助对象生活状况改善的情况。</t>
  </si>
  <si>
    <t>受益对象满意度</t>
  </si>
  <si>
    <t>反映获补助受益对象的满意程度。</t>
  </si>
  <si>
    <t>开展征兵报名初检、潜力调查进行征兵部署准备，民兵整组工作；优化结构布局，调整配备人员，预建党的组织清点落实装备集合点验民兵；开展征兵报名初检、潜力调查进行征兵工作。</t>
  </si>
  <si>
    <t>征兵任务完成率</t>
  </si>
  <si>
    <t>反映征兵任务完成率</t>
  </si>
  <si>
    <t>项目完成时间</t>
  </si>
  <si>
    <t>&lt;=</t>
  </si>
  <si>
    <t>2026年12月31日</t>
  </si>
  <si>
    <t>年-月-日</t>
  </si>
  <si>
    <t>反映项目完成时间</t>
  </si>
  <si>
    <t>基层武装建设规范水平</t>
  </si>
  <si>
    <t>持续巩固</t>
  </si>
  <si>
    <t>反映基层武装建设规范水平</t>
  </si>
  <si>
    <t>成本指标</t>
  </si>
  <si>
    <t>经济成本指标</t>
  </si>
  <si>
    <t>项目总成本控制额</t>
  </si>
  <si>
    <t>1万</t>
  </si>
  <si>
    <t>元</t>
  </si>
  <si>
    <t>反映项目总成本</t>
  </si>
  <si>
    <t>完成上级交办监督执纪任务，开展案件查办、日常监督、信访调查及廉政宣传培训工作，保障纪检监察业务正常运行，提升工作人员业务水平和监督效能。</t>
  </si>
  <si>
    <t>监督检查次数</t>
  </si>
  <si>
    <t>全年监督检查次数</t>
  </si>
  <si>
    <t>监督任务完成及时性</t>
  </si>
  <si>
    <t>及时（按计划节点）</t>
  </si>
  <si>
    <t>及时</t>
  </si>
  <si>
    <t>党员干部防腐能力提升情况</t>
  </si>
  <si>
    <t>明显提升</t>
  </si>
  <si>
    <t>提升</t>
  </si>
  <si>
    <t>反映党员干部防腐能力提升情况</t>
  </si>
  <si>
    <t>群众身边腐败问题整治成效</t>
  </si>
  <si>
    <t>有效改善</t>
  </si>
  <si>
    <t>改善</t>
  </si>
  <si>
    <t>反映群众身边腐败问题整治成效</t>
  </si>
  <si>
    <t>反映群众对纪检工作满意度</t>
  </si>
  <si>
    <t>深入贯彻落实中央人大工作会议精神及关于坚持和完善人民代表大会制度的重要思想，进一步促进乡(镇)人大代表工作站发挥“参与政务的舞台、为民代言的桥梁、畅通民意的渠道、发挥作用的平台、帮忙解困的窗口”的作用，使群众反映强烈的热点难点问题能得到解决，促进社会和谐稳定，进一步加强代表工作站工作，切实提高代表建议质量，提升交办的精准度和办理实效。</t>
  </si>
  <si>
    <t>收集整理民意诉求条数</t>
  </si>
  <si>
    <t>10</t>
  </si>
  <si>
    <t>反映收集整理民意诉求条数</t>
  </si>
  <si>
    <t>工作站开放时间达标率</t>
  </si>
  <si>
    <t>反映工作站开放时间达标率</t>
  </si>
  <si>
    <t>群众反映问题办结率</t>
  </si>
  <si>
    <t>工作站长效运行机制健全性</t>
  </si>
  <si>
    <t>反映工作站长效运行机制健全性</t>
  </si>
  <si>
    <t>群众对工作站工作的满意度</t>
  </si>
  <si>
    <t>通过标准化补助发放与全流程规范管理，实现“三个到位”：一是困难党员保障到位，确保60岁以上困难党员每月获得稳定生活补助；二是帮扶精准度提升到位，建立动态管理机制精准匹配帮扶需求；三是党组织关怀传递到位，增强困难党员的政治归属感与生活幸福感。</t>
  </si>
  <si>
    <t>补助困难老党员人数</t>
  </si>
  <si>
    <t>348</t>
  </si>
  <si>
    <t>反映补助困难老党员人数。</t>
  </si>
  <si>
    <t>预算06表</t>
  </si>
  <si>
    <t>2026年政府性基金预算支出预算表</t>
  </si>
  <si>
    <t>政府性基金预算支出</t>
  </si>
  <si>
    <t>注：本表无数据，故公开为空表。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</si>
  <si>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</si>
  <si>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</si>
  <si>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</si>
  <si>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</si>
  <si>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</si>
  <si>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</si>
  <si>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</si>
  <si>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</si>
  <si>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</si>
  <si>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</si>
  <si>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</si>
  <si>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</si>
  <si>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车辆加油</t>
  </si>
  <si>
    <t>C23120302 车辆加油、添加燃料服务</t>
  </si>
  <si>
    <t>车辆维修和保养</t>
  </si>
  <si>
    <t>C23120301 车辆维修和保养服务</t>
  </si>
  <si>
    <t>车辆保险</t>
  </si>
  <si>
    <t>C1804010201 机动车保险服务</t>
  </si>
  <si>
    <t>复印纸</t>
  </si>
  <si>
    <t>A05040101 复印纸</t>
  </si>
  <si>
    <t>预算08表</t>
  </si>
  <si>
    <t>2026年部门政府购买服务预算表</t>
  </si>
  <si>
    <t>政府购买服务项目</t>
  </si>
  <si>
    <t>政府购买服务目录</t>
  </si>
  <si>
    <t>预算09-1表</t>
  </si>
  <si>
    <t>2026年州对下转移支付预算表</t>
  </si>
  <si>
    <t>单位名称（项目）</t>
  </si>
  <si>
    <t>地区</t>
  </si>
  <si>
    <t>政府性基金</t>
  </si>
  <si>
    <t>香格里拉</t>
  </si>
  <si>
    <t>维西</t>
  </si>
  <si>
    <t>德钦</t>
  </si>
  <si>
    <t>香格里拉产业园区</t>
  </si>
  <si>
    <t>未分配到地区数</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</si>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</sst>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sz val="12"/>
      <name val="方正仿宋_GBK"/>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10"/>
      <color rgb="FF000000"/>
      <name val="宋体"/>
      <charset val="134"/>
    </font>
    <font>
      <sz val="10"/>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3" borderId="17" applyNumberFormat="0" applyAlignment="0" applyProtection="0">
      <alignment vertical="center"/>
    </xf>
    <xf numFmtId="0" fontId="38" fillId="4" borderId="18" applyNumberFormat="0" applyAlignment="0" applyProtection="0">
      <alignment vertical="center"/>
    </xf>
    <xf numFmtId="0" fontId="39" fillId="4" borderId="17" applyNumberFormat="0" applyAlignment="0" applyProtection="0">
      <alignment vertical="center"/>
    </xf>
    <xf numFmtId="0" fontId="40" fillId="5"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0" fontId="12" fillId="0" borderId="7">
      <alignment horizontal="righ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cellStyleXfs>
  <cellXfs count="211">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horizontal="right" vertical="center" wrapText="1"/>
      <protection locked="0"/>
    </xf>
    <xf numFmtId="178" fontId="6" fillId="0" borderId="7" xfId="54" applyNumberFormat="1" applyFont="1" applyBorder="1">
      <alignment horizontal="right" vertical="center"/>
    </xf>
    <xf numFmtId="49" fontId="6" fillId="0" borderId="7" xfId="53" applyFont="1">
      <alignment horizontal="left"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178" fontId="8" fillId="0" borderId="7" xfId="54" applyNumberFormat="1" applyFont="1" applyBorder="1">
      <alignment horizontal="right" vertical="center"/>
    </xf>
    <xf numFmtId="0" fontId="9"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0" fillId="0" borderId="0" xfId="0" applyFont="1" applyAlignment="1">
      <alignment horizontal="justify"/>
    </xf>
    <xf numFmtId="0" fontId="2" fillId="0" borderId="7" xfId="0" applyFont="1" applyBorder="1" applyAlignment="1" applyProtection="1">
      <alignment horizontal="center" vertical="center"/>
      <protection locked="0"/>
    </xf>
    <xf numFmtId="0" fontId="11" fillId="0" borderId="0" xfId="0" applyFont="1" applyBorder="1"/>
    <xf numFmtId="49" fontId="12" fillId="0" borderId="0" xfId="53" applyNumberFormat="1" applyFont="1" applyBorder="1">
      <alignment horizontal="left" vertical="center" wrapText="1"/>
    </xf>
    <xf numFmtId="49" fontId="12" fillId="0" borderId="0" xfId="53"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4" fillId="0" borderId="7" xfId="53" applyNumberFormat="1" applyFont="1" applyBorder="1" applyAlignment="1">
      <alignment horizontal="left" vertical="center" wrapText="1" indent="1"/>
    </xf>
    <xf numFmtId="49" fontId="14" fillId="0" borderId="7" xfId="53" applyNumberFormat="1" applyFont="1" applyBorder="1">
      <alignment horizontal="left" vertical="center" wrapText="1"/>
    </xf>
    <xf numFmtId="180" fontId="12" fillId="0" borderId="7" xfId="56" applyNumberFormat="1" applyFont="1" applyBorder="1">
      <alignment horizontal="right" vertical="center"/>
    </xf>
    <xf numFmtId="178" fontId="12" fillId="0" borderId="7" xfId="54" applyNumberFormat="1" applyFont="1" applyBorder="1">
      <alignment horizontal="right" vertical="center"/>
    </xf>
    <xf numFmtId="49" fontId="16" fillId="0" borderId="7" xfId="53" applyNumberFormat="1" applyFont="1" applyBorder="1" applyAlignment="1">
      <alignment horizontal="center" vertical="center" wrapText="1"/>
    </xf>
    <xf numFmtId="180" fontId="17" fillId="0" borderId="7" xfId="56" applyNumberFormat="1" applyFont="1" applyBorder="1">
      <alignment horizontal="right" vertical="center"/>
    </xf>
    <xf numFmtId="178" fontId="17" fillId="0" borderId="7" xfId="54" applyNumberFormat="1" applyFont="1" applyBorder="1">
      <alignment horizontal="right" vertical="center"/>
    </xf>
    <xf numFmtId="0" fontId="18" fillId="0" borderId="0" xfId="0" applyFont="1" applyAlignment="1">
      <alignment horizontal="left" vertical="center"/>
    </xf>
    <xf numFmtId="0" fontId="18" fillId="0" borderId="0" xfId="0" applyFont="1" applyBorder="1" applyAlignment="1">
      <alignment horizontal="left" vertical="center"/>
    </xf>
    <xf numFmtId="0" fontId="19"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20" fillId="0" borderId="7" xfId="0" applyFont="1" applyBorder="1" applyAlignment="1">
      <alignment vertical="center" wrapText="1"/>
    </xf>
    <xf numFmtId="0" fontId="20" fillId="0" borderId="7" xfId="0" applyFont="1" applyBorder="1" applyAlignment="1" applyProtection="1">
      <alignment vertical="center" wrapText="1"/>
      <protection locked="0"/>
    </xf>
    <xf numFmtId="0" fontId="4" fillId="0" borderId="0" xfId="0" applyFont="1" applyBorder="1" applyAlignment="1" applyProtection="1">
      <alignment horizontal="right" vertical="center"/>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19" fillId="0" borderId="0" xfId="0" applyFont="1" applyBorder="1" applyAlignment="1">
      <alignment horizontal="center"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178" fontId="6"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49" fontId="6" fillId="0" borderId="7" xfId="53" applyNumberFormat="1" applyFont="1" applyBorder="1" applyAlignment="1">
      <alignment horizontal="left" vertical="center" wrapText="1"/>
    </xf>
    <xf numFmtId="0" fontId="4"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1" xfId="0" applyFont="1" applyBorder="1" applyAlignment="1">
      <alignment horizontal="left" vertical="center" wrapText="1"/>
    </xf>
    <xf numFmtId="4" fontId="4" fillId="0" borderId="11" xfId="0" applyNumberFormat="1" applyFont="1" applyBorder="1" applyAlignment="1" applyProtection="1">
      <alignment horizontal="right" vertical="center"/>
      <protection locked="0"/>
    </xf>
    <xf numFmtId="0" fontId="7" fillId="0" borderId="12" xfId="0" applyFont="1" applyBorder="1" applyAlignment="1">
      <alignment horizontal="center" vertical="center"/>
    </xf>
    <xf numFmtId="0" fontId="7" fillId="0" borderId="13" xfId="0" applyFont="1" applyBorder="1" applyAlignment="1">
      <alignment horizontal="left" vertical="center"/>
    </xf>
    <xf numFmtId="0" fontId="7" fillId="0" borderId="11" xfId="0" applyFont="1" applyBorder="1" applyAlignment="1">
      <alignment horizontal="left" vertical="center"/>
    </xf>
    <xf numFmtId="4" fontId="7" fillId="0" borderId="11" xfId="0" applyNumberFormat="1" applyFont="1" applyBorder="1" applyAlignment="1" applyProtection="1">
      <alignment horizontal="right" vertical="center"/>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7"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pplyProtection="1">
      <alignment horizontal="center" vertical="center"/>
      <protection locked="0"/>
    </xf>
    <xf numFmtId="0" fontId="4" fillId="0" borderId="6"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11" xfId="0" applyFont="1" applyFill="1" applyBorder="1" applyAlignment="1" applyProtection="1">
      <alignment horizontal="right" vertical="center"/>
    </xf>
    <xf numFmtId="4" fontId="4" fillId="0" borderId="11" xfId="0" applyNumberFormat="1" applyFont="1" applyFill="1" applyBorder="1" applyAlignment="1" applyProtection="1">
      <alignment horizontal="right" vertical="center"/>
      <protection locked="0"/>
    </xf>
    <xf numFmtId="0" fontId="7" fillId="0" borderId="11"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2"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0" fontId="21" fillId="0" borderId="7" xfId="0" applyFont="1" applyBorder="1" applyAlignment="1" applyProtection="1">
      <alignment horizontal="center" vertical="center" wrapText="1"/>
      <protection locked="0"/>
    </xf>
    <xf numFmtId="0" fontId="21" fillId="0" borderId="7" xfId="0" applyFont="1" applyBorder="1" applyAlignment="1">
      <alignment horizontal="center" vertical="center" wrapText="1"/>
    </xf>
    <xf numFmtId="0" fontId="4" fillId="0" borderId="7"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protection locked="0"/>
    </xf>
    <xf numFmtId="0" fontId="22" fillId="0" borderId="7" xfId="0" applyFont="1" applyFill="1" applyBorder="1" applyAlignment="1" applyProtection="1">
      <alignment horizontal="left" vertical="center" wrapText="1"/>
    </xf>
    <xf numFmtId="0" fontId="22" fillId="0" borderId="7" xfId="0" applyFont="1" applyFill="1" applyBorder="1" applyAlignment="1" applyProtection="1">
      <alignment vertical="center"/>
    </xf>
    <xf numFmtId="0" fontId="6" fillId="0" borderId="7" xfId="0" applyFont="1" applyFill="1" applyBorder="1" applyAlignment="1" applyProtection="1">
      <alignment vertical="top"/>
      <protection locked="0"/>
    </xf>
    <xf numFmtId="0" fontId="6" fillId="0" borderId="0" xfId="0" applyFont="1" applyBorder="1" applyAlignment="1">
      <alignment horizontal="left"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top" wrapText="1"/>
      <protection locked="0"/>
    </xf>
    <xf numFmtId="0" fontId="21" fillId="0" borderId="2" xfId="0" applyFont="1" applyBorder="1" applyAlignment="1" applyProtection="1">
      <alignment horizontal="center" vertical="center"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3" fillId="0" borderId="7" xfId="0" applyFont="1" applyBorder="1" applyAlignment="1">
      <alignment horizontal="center" vertical="center"/>
    </xf>
    <xf numFmtId="0" fontId="23" fillId="0" borderId="1" xfId="0" applyFont="1" applyBorder="1" applyAlignment="1">
      <alignment horizontal="center" vertical="center" wrapText="1"/>
    </xf>
    <xf numFmtId="4" fontId="4" fillId="0" borderId="7" xfId="0" applyNumberFormat="1" applyFont="1" applyBorder="1" applyAlignment="1" applyProtection="1">
      <alignment horizontal="right" vertical="center" wrapText="1"/>
      <protection locked="0"/>
    </xf>
    <xf numFmtId="4" fontId="7" fillId="0" borderId="7" xfId="0" applyNumberFormat="1" applyFont="1" applyBorder="1" applyAlignment="1" applyProtection="1">
      <alignment horizontal="right" vertical="center" wrapText="1"/>
      <protection locked="0"/>
    </xf>
    <xf numFmtId="0" fontId="2" fillId="0" borderId="0" xfId="0" applyFont="1" applyBorder="1" applyAlignment="1">
      <alignment vertical="top"/>
    </xf>
    <xf numFmtId="0" fontId="0" fillId="0" borderId="0" xfId="0" applyFont="1" applyBorder="1" applyAlignment="1">
      <alignment vertical="center"/>
    </xf>
    <xf numFmtId="0" fontId="24" fillId="0" borderId="7" xfId="0" applyFont="1" applyBorder="1" applyAlignment="1">
      <alignment horizontal="center" vertical="center"/>
    </xf>
    <xf numFmtId="0" fontId="6" fillId="0" borderId="7" xfId="0" applyFont="1" applyFill="1" applyBorder="1" applyAlignment="1" applyProtection="1">
      <alignment horizontal="left" vertical="center"/>
    </xf>
    <xf numFmtId="4" fontId="4" fillId="0" borderId="7" xfId="0" applyNumberFormat="1" applyFont="1" applyFill="1" applyBorder="1" applyAlignment="1" applyProtection="1">
      <alignment horizontal="right" vertical="center"/>
      <protection locked="0"/>
    </xf>
    <xf numFmtId="0" fontId="23" fillId="0" borderId="7" xfId="0" applyFont="1" applyBorder="1" applyAlignment="1">
      <alignment horizontal="center" vertical="center" wrapText="1"/>
    </xf>
    <xf numFmtId="0" fontId="22"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2" fillId="0" borderId="0" xfId="0" applyFont="1" applyBorder="1" applyAlignment="1">
      <alignment horizontal="center" wrapText="1"/>
    </xf>
    <xf numFmtId="0" fontId="25" fillId="0" borderId="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7" xfId="0" applyNumberFormat="1" applyFont="1" applyBorder="1" applyAlignment="1">
      <alignment horizontal="center" vertical="center"/>
    </xf>
    <xf numFmtId="4" fontId="6" fillId="0" borderId="7" xfId="0" applyNumberFormat="1" applyFont="1" applyFill="1" applyBorder="1" applyAlignment="1" applyProtection="1">
      <alignment horizontal="right" vertical="center" wrapText="1"/>
    </xf>
    <xf numFmtId="0" fontId="4" fillId="0" borderId="7" xfId="0" applyFont="1" applyFill="1" applyBorder="1" applyAlignment="1" applyProtection="1">
      <alignment horizontal="left" vertical="center" wrapText="1" indent="1"/>
    </xf>
    <xf numFmtId="0" fontId="4" fillId="0" borderId="7" xfId="0" applyFont="1" applyFill="1" applyBorder="1" applyAlignment="1" applyProtection="1">
      <alignment horizontal="left" vertical="center" wrapText="1" indent="2"/>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7" fillId="0" borderId="0" xfId="0" applyFont="1" applyBorder="1" applyAlignment="1">
      <alignment horizontal="center" vertical="center"/>
    </xf>
    <xf numFmtId="0" fontId="28"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7" xfId="0" applyFont="1" applyBorder="1" applyAlignment="1">
      <alignment vertical="center"/>
    </xf>
    <xf numFmtId="49" fontId="7" fillId="0" borderId="7" xfId="53" applyNumberFormat="1" applyFont="1" applyBorder="1">
      <alignment horizontal="left" vertical="center" wrapText="1"/>
    </xf>
    <xf numFmtId="0" fontId="6" fillId="0" borderId="7" xfId="0" applyFont="1" applyBorder="1" applyAlignment="1">
      <alignment vertical="center"/>
    </xf>
    <xf numFmtId="49" fontId="6" fillId="0" borderId="7" xfId="53" applyNumberFormat="1" applyFont="1" applyBorder="1">
      <alignment horizontal="left" vertical="center" wrapText="1"/>
    </xf>
    <xf numFmtId="0" fontId="4" fillId="0" borderId="7" xfId="0" applyFont="1" applyBorder="1" applyAlignment="1">
      <alignment vertical="center"/>
    </xf>
    <xf numFmtId="4" fontId="7" fillId="0" borderId="7" xfId="0" applyNumberFormat="1" applyFont="1" applyBorder="1" applyAlignment="1">
      <alignment horizontal="right" vertical="center"/>
    </xf>
    <xf numFmtId="0" fontId="6" fillId="0" borderId="7" xfId="0" applyFont="1" applyBorder="1" applyAlignment="1">
      <alignment horizontal="left" vertical="center"/>
    </xf>
    <xf numFmtId="0" fontId="7"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7"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vertical="center"/>
    </xf>
    <xf numFmtId="4" fontId="4" fillId="0" borderId="7" xfId="0" applyNumberFormat="1" applyFont="1" applyFill="1" applyBorder="1" applyAlignment="1" applyProtection="1">
      <alignment horizontal="right" vertical="center"/>
    </xf>
    <xf numFmtId="178" fontId="6" fillId="0" borderId="0" xfId="0" applyNumberFormat="1" applyFont="1" applyBorder="1" applyAlignment="1">
      <alignment horizontal="right" vertical="center"/>
    </xf>
    <xf numFmtId="0" fontId="19"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7" fillId="0" borderId="7" xfId="0" applyFont="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pplyProtection="1">
      <alignment horizontal="center" vertical="center"/>
      <protection locked="0"/>
    </xf>
    <xf numFmtId="0" fontId="2"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9" fillId="0" borderId="0" xfId="0" applyFont="1" applyBorder="1" applyAlignment="1">
      <alignment horizontal="center" vertical="top"/>
    </xf>
    <xf numFmtId="4" fontId="4" fillId="0" borderId="7" xfId="0" applyNumberFormat="1" applyFont="1" applyFill="1" applyBorder="1" applyAlignment="1">
      <alignment horizontal="right" vertical="center"/>
    </xf>
    <xf numFmtId="0" fontId="4" fillId="0" borderId="6" xfId="0" applyFont="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78" fontId="7" fillId="0" borderId="7" xfId="0" applyNumberFormat="1" applyFont="1" applyBorder="1" applyAlignment="1">
      <alignment horizontal="right" vertical="center"/>
    </xf>
    <xf numFmtId="0" fontId="6" fillId="0" borderId="6" xfId="0" applyFont="1" applyBorder="1" applyAlignment="1">
      <alignment horizontal="left" vertical="center"/>
    </xf>
    <xf numFmtId="0" fontId="7"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49" fontId="6" fillId="0" borderId="7" xfId="53" applyNumberFormat="1" applyFont="1" applyBorder="1" quotePrefix="1">
      <alignment horizontal="left" vertical="center" wrapText="1"/>
    </xf>
    <xf numFmtId="0" fontId="4" fillId="0" borderId="0" xfId="0" applyFont="1" applyBorder="1" applyAlignment="1" applyProtection="1" quotePrefix="1">
      <alignment horizontal="left" vertical="center"/>
      <protection locked="0"/>
    </xf>
    <xf numFmtId="0" fontId="6" fillId="0" borderId="0" xfId="0" applyFont="1" applyBorder="1" applyAlignment="1" quotePrefix="1">
      <alignment horizontal="left" vertical="center"/>
    </xf>
    <xf numFmtId="0" fontId="4" fillId="0" borderId="0"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21"/>
  <sheetViews>
    <sheetView showZeros="0" workbookViewId="0">
      <selection activeCell="D21" sqref="D2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14" t="s">
        <v>0</v>
      </c>
    </row>
    <row r="2" ht="36" customHeight="1" spans="1:4">
      <c r="A2" s="55" t="s">
        <v>1</v>
      </c>
      <c r="B2" s="202"/>
      <c r="C2" s="202"/>
      <c r="D2" s="202"/>
    </row>
    <row r="3" ht="21" customHeight="1" spans="1:4">
      <c r="A3" s="211" t="s">
        <v>2</v>
      </c>
      <c r="B3" s="164"/>
      <c r="C3" s="164"/>
      <c r="D3" s="113"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74" t="s">
        <v>9</v>
      </c>
      <c r="B7" s="203">
        <v>32262447.88</v>
      </c>
      <c r="C7" s="212" t="s">
        <v>10</v>
      </c>
      <c r="D7" s="203">
        <v>9014821.47</v>
      </c>
    </row>
    <row r="8" ht="25.4" customHeight="1" spans="1:4">
      <c r="A8" s="174" t="s">
        <v>11</v>
      </c>
      <c r="B8" s="150"/>
      <c r="C8" s="212" t="s">
        <v>12</v>
      </c>
      <c r="D8" s="150"/>
    </row>
    <row r="9" ht="25.4" customHeight="1" spans="1:4">
      <c r="A9" s="174" t="s">
        <v>13</v>
      </c>
      <c r="B9" s="150"/>
      <c r="C9" s="212" t="s">
        <v>14</v>
      </c>
      <c r="D9" s="150">
        <v>2172224.96</v>
      </c>
    </row>
    <row r="10" ht="25.4" customHeight="1" spans="1:4">
      <c r="A10" s="174" t="s">
        <v>15</v>
      </c>
      <c r="B10" s="103"/>
      <c r="C10" s="212" t="s">
        <v>16</v>
      </c>
      <c r="D10" s="150">
        <v>1778683.13</v>
      </c>
    </row>
    <row r="11" ht="25.4" customHeight="1" spans="1:4">
      <c r="A11" s="174" t="s">
        <v>17</v>
      </c>
      <c r="B11" s="150"/>
      <c r="C11" s="212" t="s">
        <v>18</v>
      </c>
      <c r="D11" s="150"/>
    </row>
    <row r="12" ht="25.4" customHeight="1" spans="1:4">
      <c r="A12" s="174" t="s">
        <v>19</v>
      </c>
      <c r="B12" s="103"/>
      <c r="C12" s="212" t="s">
        <v>20</v>
      </c>
      <c r="D12" s="150">
        <v>1710383.64</v>
      </c>
    </row>
    <row r="13" ht="25.4" customHeight="1" spans="1:4">
      <c r="A13" s="174" t="s">
        <v>21</v>
      </c>
      <c r="B13" s="103"/>
      <c r="C13" s="212" t="s">
        <v>22</v>
      </c>
      <c r="D13" s="150">
        <v>30000</v>
      </c>
    </row>
    <row r="14" ht="25.4" customHeight="1" spans="1:4">
      <c r="A14" s="174" t="s">
        <v>23</v>
      </c>
      <c r="B14" s="103"/>
      <c r="C14" s="169" t="s">
        <v>24</v>
      </c>
      <c r="D14" s="150">
        <v>10000</v>
      </c>
    </row>
    <row r="15" ht="25.4" customHeight="1" spans="1:4">
      <c r="A15" s="204" t="s">
        <v>25</v>
      </c>
      <c r="B15" s="103"/>
      <c r="C15" s="169" t="s">
        <v>26</v>
      </c>
      <c r="D15" s="150">
        <v>405034.83</v>
      </c>
    </row>
    <row r="16" ht="25.4" customHeight="1" spans="1:4">
      <c r="A16" s="204" t="s">
        <v>27</v>
      </c>
      <c r="B16" s="150"/>
      <c r="C16" s="169" t="s">
        <v>28</v>
      </c>
      <c r="D16" s="150">
        <v>17141299.85</v>
      </c>
    </row>
    <row r="17" ht="25.4" customHeight="1" spans="1:4">
      <c r="A17" s="205" t="s">
        <v>29</v>
      </c>
      <c r="B17" s="171">
        <v>32262447.88</v>
      </c>
      <c r="C17" s="175" t="s">
        <v>30</v>
      </c>
      <c r="D17" s="171">
        <v>32262447.88</v>
      </c>
    </row>
    <row r="18" ht="25.4" customHeight="1" spans="1:4">
      <c r="A18" s="206" t="s">
        <v>31</v>
      </c>
      <c r="B18" s="171"/>
      <c r="C18" s="207" t="s">
        <v>32</v>
      </c>
      <c r="D18" s="208"/>
    </row>
    <row r="19" ht="25.4" customHeight="1" spans="1:4">
      <c r="A19" s="209" t="s">
        <v>33</v>
      </c>
      <c r="B19" s="150"/>
      <c r="C19" s="172" t="s">
        <v>33</v>
      </c>
      <c r="D19" s="103"/>
    </row>
    <row r="20" ht="25.4" customHeight="1" spans="1:4">
      <c r="A20" s="209" t="s">
        <v>34</v>
      </c>
      <c r="B20" s="150"/>
      <c r="C20" s="172" t="s">
        <v>35</v>
      </c>
      <c r="D20" s="103"/>
    </row>
    <row r="21" ht="25.4" customHeight="1" spans="1:4">
      <c r="A21" s="210" t="s">
        <v>36</v>
      </c>
      <c r="B21" s="171">
        <v>32262447.88</v>
      </c>
      <c r="C21" s="175" t="s">
        <v>37</v>
      </c>
      <c r="D21" s="104">
        <v>32262447.88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5"/>
  <sheetViews>
    <sheetView showZeros="0" workbookViewId="0">
      <selection activeCell="A15" sqref="A15"/>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115" t="s">
        <v>569</v>
      </c>
    </row>
    <row r="2" ht="28.5" customHeight="1" spans="1:6">
      <c r="A2" s="30" t="s">
        <v>570</v>
      </c>
      <c r="B2" s="30"/>
      <c r="C2" s="30"/>
      <c r="D2" s="30"/>
      <c r="E2" s="30"/>
      <c r="F2" s="30"/>
    </row>
    <row r="3" ht="15" customHeight="1" spans="1:6">
      <c r="A3" s="116" t="s">
        <v>2</v>
      </c>
      <c r="B3" s="117"/>
      <c r="C3" s="117"/>
      <c r="D3" s="67"/>
      <c r="E3" s="67"/>
      <c r="F3" s="118" t="s">
        <v>3</v>
      </c>
    </row>
    <row r="4" ht="18.75" customHeight="1" spans="1:6">
      <c r="A4" s="10" t="s">
        <v>206</v>
      </c>
      <c r="B4" s="10" t="s">
        <v>59</v>
      </c>
      <c r="C4" s="10" t="s">
        <v>60</v>
      </c>
      <c r="D4" s="16" t="s">
        <v>571</v>
      </c>
      <c r="E4" s="119"/>
      <c r="F4" s="119"/>
    </row>
    <row r="5" ht="30" customHeight="1" spans="1:6">
      <c r="A5" s="19"/>
      <c r="B5" s="19"/>
      <c r="C5" s="19"/>
      <c r="D5" s="16" t="s">
        <v>42</v>
      </c>
      <c r="E5" s="119" t="s">
        <v>68</v>
      </c>
      <c r="F5" s="119" t="s">
        <v>69</v>
      </c>
    </row>
    <row r="6" ht="16.5" customHeight="1" spans="1:6">
      <c r="A6" s="119">
        <v>1</v>
      </c>
      <c r="B6" s="119">
        <v>2</v>
      </c>
      <c r="C6" s="119">
        <v>3</v>
      </c>
      <c r="D6" s="119">
        <v>4</v>
      </c>
      <c r="E6" s="119">
        <v>5</v>
      </c>
      <c r="F6" s="119">
        <v>6</v>
      </c>
    </row>
    <row r="7" ht="24" customHeight="1" spans="1:6">
      <c r="A7" s="119"/>
      <c r="B7" s="119"/>
      <c r="C7" s="119"/>
      <c r="D7" s="119"/>
      <c r="E7" s="119"/>
      <c r="F7" s="119"/>
    </row>
    <row r="8" ht="24" customHeight="1" spans="1:6">
      <c r="A8" s="119"/>
      <c r="B8" s="119"/>
      <c r="C8" s="119"/>
      <c r="D8" s="119"/>
      <c r="E8" s="119"/>
      <c r="F8" s="119"/>
    </row>
    <row r="9" ht="24" customHeight="1" spans="1:6">
      <c r="A9" s="119"/>
      <c r="B9" s="119"/>
      <c r="C9" s="119"/>
      <c r="D9" s="119"/>
      <c r="E9" s="119"/>
      <c r="F9" s="119"/>
    </row>
    <row r="10" ht="24" customHeight="1" spans="1:6">
      <c r="A10" s="119"/>
      <c r="B10" s="119"/>
      <c r="C10" s="119"/>
      <c r="D10" s="119"/>
      <c r="E10" s="119"/>
      <c r="F10" s="119"/>
    </row>
    <row r="11" ht="24" customHeight="1" spans="1:6">
      <c r="A11" s="119"/>
      <c r="B11" s="119"/>
      <c r="C11" s="119"/>
      <c r="D11" s="119"/>
      <c r="E11" s="119"/>
      <c r="F11" s="119"/>
    </row>
    <row r="12" ht="24" customHeight="1" spans="1:6">
      <c r="A12" s="32"/>
      <c r="B12" s="32"/>
      <c r="C12" s="32"/>
      <c r="D12" s="24"/>
      <c r="E12" s="24"/>
      <c r="F12" s="24"/>
    </row>
    <row r="13" s="1" customFormat="1" ht="17.25" customHeight="1" spans="1:6">
      <c r="A13" s="120" t="s">
        <v>78</v>
      </c>
      <c r="B13" s="121"/>
      <c r="C13" s="121" t="s">
        <v>78</v>
      </c>
      <c r="D13" s="29"/>
      <c r="E13" s="29"/>
      <c r="F13" s="29"/>
    </row>
    <row r="15" customHeight="1" spans="1:1">
      <c r="A15" s="38" t="s">
        <v>572</v>
      </c>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5"/>
  <sheetViews>
    <sheetView showZeros="0" workbookViewId="0">
      <selection activeCell="H15" sqref="H15"/>
    </sheetView>
  </sheetViews>
  <sheetFormatPr defaultColWidth="10.3833333333333" defaultRowHeight="14.25" customHeight="1"/>
  <cols>
    <col min="1" max="16384" width="10.3833333333333" customWidth="1"/>
  </cols>
  <sheetData>
    <row r="1" ht="13.5" customHeight="1" spans="15:17">
      <c r="O1" s="61"/>
      <c r="P1" s="61"/>
      <c r="Q1" s="113" t="s">
        <v>573</v>
      </c>
    </row>
    <row r="2" ht="27.75" customHeight="1" spans="1:17">
      <c r="A2" s="64" t="s">
        <v>574</v>
      </c>
      <c r="B2" s="30"/>
      <c r="C2" s="30"/>
      <c r="D2" s="30"/>
      <c r="E2" s="30"/>
      <c r="F2" s="30"/>
      <c r="G2" s="30"/>
      <c r="H2" s="30"/>
      <c r="I2" s="30"/>
      <c r="J2" s="30"/>
      <c r="K2" s="56"/>
      <c r="L2" s="30"/>
      <c r="M2" s="30"/>
      <c r="N2" s="30"/>
      <c r="O2" s="56"/>
      <c r="P2" s="56"/>
      <c r="Q2" s="30"/>
    </row>
    <row r="3" ht="18.75" customHeight="1" spans="1:17">
      <c r="A3" s="211" t="s">
        <v>2</v>
      </c>
      <c r="B3" s="7"/>
      <c r="C3" s="7"/>
      <c r="D3" s="7"/>
      <c r="E3" s="7"/>
      <c r="F3" s="7"/>
      <c r="G3" s="7"/>
      <c r="H3" s="7"/>
      <c r="I3" s="7"/>
      <c r="J3" s="7"/>
      <c r="O3" s="95"/>
      <c r="P3" s="95"/>
      <c r="Q3" s="114" t="s">
        <v>197</v>
      </c>
    </row>
    <row r="4" ht="15.75" customHeight="1" spans="1:17">
      <c r="A4" s="10" t="s">
        <v>575</v>
      </c>
      <c r="B4" s="81" t="s">
        <v>576</v>
      </c>
      <c r="C4" s="81" t="s">
        <v>577</v>
      </c>
      <c r="D4" s="81" t="s">
        <v>578</v>
      </c>
      <c r="E4" s="81" t="s">
        <v>579</v>
      </c>
      <c r="F4" s="81" t="s">
        <v>580</v>
      </c>
      <c r="G4" s="71" t="s">
        <v>213</v>
      </c>
      <c r="H4" s="71"/>
      <c r="I4" s="71"/>
      <c r="J4" s="71"/>
      <c r="K4" s="82"/>
      <c r="L4" s="71"/>
      <c r="M4" s="71"/>
      <c r="N4" s="71"/>
      <c r="O4" s="97"/>
      <c r="P4" s="82"/>
      <c r="Q4" s="98"/>
    </row>
    <row r="5" ht="17.25" customHeight="1" spans="1:17">
      <c r="A5" s="15"/>
      <c r="B5" s="83"/>
      <c r="C5" s="83"/>
      <c r="D5" s="83"/>
      <c r="E5" s="83"/>
      <c r="F5" s="83"/>
      <c r="G5" s="83" t="s">
        <v>42</v>
      </c>
      <c r="H5" s="83" t="s">
        <v>45</v>
      </c>
      <c r="I5" s="83" t="s">
        <v>581</v>
      </c>
      <c r="J5" s="83" t="s">
        <v>582</v>
      </c>
      <c r="K5" s="84" t="s">
        <v>583</v>
      </c>
      <c r="L5" s="99" t="s">
        <v>584</v>
      </c>
      <c r="M5" s="99"/>
      <c r="N5" s="99"/>
      <c r="O5" s="100"/>
      <c r="P5" s="101"/>
      <c r="Q5" s="85"/>
    </row>
    <row r="6" ht="54" customHeight="1" spans="1:17">
      <c r="A6" s="18"/>
      <c r="B6" s="85"/>
      <c r="C6" s="85"/>
      <c r="D6" s="85"/>
      <c r="E6" s="85"/>
      <c r="F6" s="85"/>
      <c r="G6" s="85"/>
      <c r="H6" s="85" t="s">
        <v>44</v>
      </c>
      <c r="I6" s="85"/>
      <c r="J6" s="85"/>
      <c r="K6" s="86"/>
      <c r="L6" s="85" t="s">
        <v>44</v>
      </c>
      <c r="M6" s="85" t="s">
        <v>55</v>
      </c>
      <c r="N6" s="85" t="s">
        <v>220</v>
      </c>
      <c r="O6" s="102" t="s">
        <v>51</v>
      </c>
      <c r="P6" s="86" t="s">
        <v>52</v>
      </c>
      <c r="Q6" s="85" t="s">
        <v>53</v>
      </c>
    </row>
    <row r="7" ht="15" customHeight="1" spans="1:17">
      <c r="A7" s="19">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21" customHeight="1" spans="1:17">
      <c r="A8" s="108" t="s">
        <v>56</v>
      </c>
      <c r="B8" s="109"/>
      <c r="C8" s="109"/>
      <c r="D8" s="109"/>
      <c r="E8" s="110"/>
      <c r="F8" s="111"/>
      <c r="G8" s="111"/>
      <c r="H8" s="111"/>
      <c r="I8" s="24"/>
      <c r="J8" s="24"/>
      <c r="K8" s="24"/>
      <c r="L8" s="24"/>
      <c r="M8" s="24"/>
      <c r="N8" s="24"/>
      <c r="O8" s="24"/>
      <c r="P8" s="24"/>
      <c r="Q8" s="24"/>
    </row>
    <row r="9" ht="21" customHeight="1" spans="1:17">
      <c r="A9" s="108" t="str">
        <f t="shared" ref="A9:A11" si="0">"    "&amp;"公务用车运行维护费"</f>
        <v>    公务用车运行维护费</v>
      </c>
      <c r="B9" s="109" t="s">
        <v>585</v>
      </c>
      <c r="C9" s="109" t="s">
        <v>586</v>
      </c>
      <c r="D9" s="109" t="s">
        <v>538</v>
      </c>
      <c r="E9" s="110">
        <v>1</v>
      </c>
      <c r="F9" s="111">
        <v>8000</v>
      </c>
      <c r="G9" s="111">
        <v>8000</v>
      </c>
      <c r="H9" s="111">
        <v>8000</v>
      </c>
      <c r="I9" s="24"/>
      <c r="J9" s="24"/>
      <c r="K9" s="24"/>
      <c r="L9" s="24"/>
      <c r="M9" s="24"/>
      <c r="N9" s="24"/>
      <c r="O9" s="24"/>
      <c r="P9" s="24"/>
      <c r="Q9" s="24"/>
    </row>
    <row r="10" ht="21" customHeight="1" spans="1:17">
      <c r="A10" s="108" t="str">
        <f t="shared" si="0"/>
        <v>    公务用车运行维护费</v>
      </c>
      <c r="B10" s="109" t="s">
        <v>587</v>
      </c>
      <c r="C10" s="109" t="s">
        <v>588</v>
      </c>
      <c r="D10" s="109" t="s">
        <v>538</v>
      </c>
      <c r="E10" s="110">
        <v>1</v>
      </c>
      <c r="F10" s="111">
        <v>17000</v>
      </c>
      <c r="G10" s="111">
        <v>17000</v>
      </c>
      <c r="H10" s="111">
        <v>17000</v>
      </c>
      <c r="I10" s="24"/>
      <c r="J10" s="24"/>
      <c r="K10" s="24"/>
      <c r="L10" s="24"/>
      <c r="M10" s="24"/>
      <c r="N10" s="24"/>
      <c r="O10" s="24"/>
      <c r="P10" s="24"/>
      <c r="Q10" s="24"/>
    </row>
    <row r="11" ht="21" customHeight="1" spans="1:17">
      <c r="A11" s="108" t="str">
        <f t="shared" si="0"/>
        <v>    公务用车运行维护费</v>
      </c>
      <c r="B11" s="109" t="s">
        <v>589</v>
      </c>
      <c r="C11" s="109" t="s">
        <v>590</v>
      </c>
      <c r="D11" s="109" t="s">
        <v>538</v>
      </c>
      <c r="E11" s="110">
        <v>2</v>
      </c>
      <c r="F11" s="111">
        <v>8000</v>
      </c>
      <c r="G11" s="111">
        <v>8000</v>
      </c>
      <c r="H11" s="111">
        <v>8000</v>
      </c>
      <c r="I11" s="24"/>
      <c r="J11" s="24"/>
      <c r="K11" s="24"/>
      <c r="L11" s="24"/>
      <c r="M11" s="24"/>
      <c r="N11" s="24"/>
      <c r="O11" s="24"/>
      <c r="P11" s="24"/>
      <c r="Q11" s="24"/>
    </row>
    <row r="12" ht="21" customHeight="1" spans="1:17">
      <c r="A12" s="108" t="str">
        <f>"    "&amp;"一般公用经费"</f>
        <v>    一般公用经费</v>
      </c>
      <c r="B12" s="109" t="s">
        <v>591</v>
      </c>
      <c r="C12" s="109" t="s">
        <v>592</v>
      </c>
      <c r="D12" s="109" t="s">
        <v>538</v>
      </c>
      <c r="E12" s="110">
        <v>110</v>
      </c>
      <c r="F12" s="111">
        <v>20350</v>
      </c>
      <c r="G12" s="111">
        <v>20350</v>
      </c>
      <c r="H12" s="111">
        <v>20350</v>
      </c>
      <c r="I12" s="24"/>
      <c r="J12" s="24"/>
      <c r="K12" s="24"/>
      <c r="L12" s="24"/>
      <c r="M12" s="24"/>
      <c r="N12" s="24"/>
      <c r="O12" s="24"/>
      <c r="P12" s="24"/>
      <c r="Q12" s="24"/>
    </row>
    <row r="13" ht="21" customHeight="1" spans="1:17">
      <c r="A13" s="108" t="str">
        <f>"    "&amp;"村社区及村民小组运转经费"</f>
        <v>    村社区及村民小组运转经费</v>
      </c>
      <c r="B13" s="109" t="s">
        <v>591</v>
      </c>
      <c r="C13" s="109" t="s">
        <v>592</v>
      </c>
      <c r="D13" s="109" t="s">
        <v>538</v>
      </c>
      <c r="E13" s="110">
        <v>128</v>
      </c>
      <c r="F13" s="111">
        <v>23680</v>
      </c>
      <c r="G13" s="111">
        <v>23680</v>
      </c>
      <c r="H13" s="111">
        <v>23680</v>
      </c>
      <c r="I13" s="24"/>
      <c r="J13" s="24"/>
      <c r="K13" s="24"/>
      <c r="L13" s="24"/>
      <c r="M13" s="24"/>
      <c r="N13" s="24"/>
      <c r="O13" s="24"/>
      <c r="P13" s="24"/>
      <c r="Q13" s="24"/>
    </row>
    <row r="14" ht="21" customHeight="1" spans="1:17">
      <c r="A14" s="108" t="str">
        <f>"    "&amp;"村社区及村民小组运转经费"</f>
        <v>    村社区及村民小组运转经费</v>
      </c>
      <c r="B14" s="109" t="s">
        <v>591</v>
      </c>
      <c r="C14" s="109" t="s">
        <v>592</v>
      </c>
      <c r="D14" s="109" t="s">
        <v>538</v>
      </c>
      <c r="E14" s="110">
        <v>256</v>
      </c>
      <c r="F14" s="111">
        <v>47360</v>
      </c>
      <c r="G14" s="111">
        <v>47360</v>
      </c>
      <c r="H14" s="111">
        <v>47360</v>
      </c>
      <c r="I14" s="24"/>
      <c r="J14" s="24"/>
      <c r="K14" s="24"/>
      <c r="L14" s="24"/>
      <c r="M14" s="24"/>
      <c r="N14" s="24"/>
      <c r="O14" s="24"/>
      <c r="P14" s="24"/>
      <c r="Q14" s="24"/>
    </row>
    <row r="15" s="1" customFormat="1" ht="21" customHeight="1" spans="1:17">
      <c r="A15" s="90" t="s">
        <v>78</v>
      </c>
      <c r="B15" s="91"/>
      <c r="C15" s="91"/>
      <c r="D15" s="91"/>
      <c r="E15" s="112"/>
      <c r="F15" s="29">
        <v>124390</v>
      </c>
      <c r="G15" s="29">
        <v>124390</v>
      </c>
      <c r="H15" s="29">
        <v>124390</v>
      </c>
      <c r="I15" s="29"/>
      <c r="J15" s="29"/>
      <c r="K15" s="29"/>
      <c r="L15" s="29"/>
      <c r="M15" s="29"/>
      <c r="N15" s="29"/>
      <c r="O15" s="29"/>
      <c r="P15" s="29"/>
      <c r="Q15" s="29"/>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9"/>
  <sheetViews>
    <sheetView showZeros="0" workbookViewId="0">
      <selection activeCell="A19" sqref="A19"/>
    </sheetView>
  </sheetViews>
  <sheetFormatPr defaultColWidth="10.3833333333333" defaultRowHeight="14.25" customHeight="1"/>
  <cols>
    <col min="1" max="16384" width="10.3833333333333" customWidth="1"/>
  </cols>
  <sheetData>
    <row r="1" ht="13.5" customHeight="1" spans="1:14">
      <c r="A1" s="69"/>
      <c r="B1" s="69"/>
      <c r="C1" s="69"/>
      <c r="D1" s="69"/>
      <c r="E1" s="69"/>
      <c r="F1" s="69"/>
      <c r="G1" s="69"/>
      <c r="H1" s="79"/>
      <c r="I1" s="69"/>
      <c r="J1" s="69"/>
      <c r="K1" s="69"/>
      <c r="L1" s="61"/>
      <c r="M1" s="76"/>
      <c r="N1" s="94" t="s">
        <v>593</v>
      </c>
    </row>
    <row r="2" ht="27.75" customHeight="1" spans="1:14">
      <c r="A2" s="64" t="s">
        <v>594</v>
      </c>
      <c r="B2" s="65"/>
      <c r="C2" s="65"/>
      <c r="D2" s="65"/>
      <c r="E2" s="65"/>
      <c r="F2" s="65"/>
      <c r="G2" s="65"/>
      <c r="H2" s="80"/>
      <c r="I2" s="65"/>
      <c r="J2" s="65"/>
      <c r="K2" s="65"/>
      <c r="L2" s="56"/>
      <c r="M2" s="80"/>
      <c r="N2" s="65"/>
    </row>
    <row r="3" ht="18.75" customHeight="1" spans="1:14">
      <c r="A3" s="215" t="s">
        <v>2</v>
      </c>
      <c r="B3" s="67"/>
      <c r="C3" s="67"/>
      <c r="D3" s="67"/>
      <c r="E3" s="67"/>
      <c r="F3" s="67"/>
      <c r="G3" s="67"/>
      <c r="H3" s="79"/>
      <c r="I3" s="69"/>
      <c r="J3" s="69"/>
      <c r="K3" s="69"/>
      <c r="L3" s="95"/>
      <c r="M3" s="77"/>
      <c r="N3" s="96" t="s">
        <v>197</v>
      </c>
    </row>
    <row r="4" ht="15.75" customHeight="1" spans="1:14">
      <c r="A4" s="10" t="s">
        <v>575</v>
      </c>
      <c r="B4" s="81" t="s">
        <v>595</v>
      </c>
      <c r="C4" s="81" t="s">
        <v>596</v>
      </c>
      <c r="D4" s="71" t="s">
        <v>213</v>
      </c>
      <c r="E4" s="71"/>
      <c r="F4" s="71"/>
      <c r="G4" s="71"/>
      <c r="H4" s="82"/>
      <c r="I4" s="71"/>
      <c r="J4" s="71"/>
      <c r="K4" s="71"/>
      <c r="L4" s="97"/>
      <c r="M4" s="82"/>
      <c r="N4" s="98"/>
    </row>
    <row r="5" ht="17.25" customHeight="1" spans="1:14">
      <c r="A5" s="15"/>
      <c r="B5" s="83"/>
      <c r="C5" s="83"/>
      <c r="D5" s="83" t="s">
        <v>42</v>
      </c>
      <c r="E5" s="83" t="s">
        <v>45</v>
      </c>
      <c r="F5" s="83" t="s">
        <v>581</v>
      </c>
      <c r="G5" s="83" t="s">
        <v>582</v>
      </c>
      <c r="H5" s="84" t="s">
        <v>583</v>
      </c>
      <c r="I5" s="99" t="s">
        <v>584</v>
      </c>
      <c r="J5" s="99"/>
      <c r="K5" s="99"/>
      <c r="L5" s="100"/>
      <c r="M5" s="101"/>
      <c r="N5" s="85"/>
    </row>
    <row r="6" ht="54" customHeight="1" spans="1:14">
      <c r="A6" s="18"/>
      <c r="B6" s="85"/>
      <c r="C6" s="85"/>
      <c r="D6" s="85"/>
      <c r="E6" s="85"/>
      <c r="F6" s="85"/>
      <c r="G6" s="85"/>
      <c r="H6" s="86"/>
      <c r="I6" s="85" t="s">
        <v>44</v>
      </c>
      <c r="J6" s="85" t="s">
        <v>55</v>
      </c>
      <c r="K6" s="85" t="s">
        <v>220</v>
      </c>
      <c r="L6" s="102" t="s">
        <v>51</v>
      </c>
      <c r="M6" s="86" t="s">
        <v>52</v>
      </c>
      <c r="N6" s="85" t="s">
        <v>53</v>
      </c>
    </row>
    <row r="7" ht="15" customHeight="1" spans="1:14">
      <c r="A7" s="18">
        <v>1</v>
      </c>
      <c r="B7" s="85">
        <v>2</v>
      </c>
      <c r="C7" s="85">
        <v>3</v>
      </c>
      <c r="D7" s="86">
        <v>4</v>
      </c>
      <c r="E7" s="86">
        <v>5</v>
      </c>
      <c r="F7" s="86">
        <v>6</v>
      </c>
      <c r="G7" s="86">
        <v>7</v>
      </c>
      <c r="H7" s="86">
        <v>8</v>
      </c>
      <c r="I7" s="86">
        <v>9</v>
      </c>
      <c r="J7" s="86">
        <v>10</v>
      </c>
      <c r="K7" s="86">
        <v>11</v>
      </c>
      <c r="L7" s="86">
        <v>12</v>
      </c>
      <c r="M7" s="86">
        <v>13</v>
      </c>
      <c r="N7" s="86">
        <v>14</v>
      </c>
    </row>
    <row r="8" ht="21" customHeight="1" spans="1:14">
      <c r="A8" s="87"/>
      <c r="B8" s="88"/>
      <c r="C8" s="88"/>
      <c r="D8" s="89"/>
      <c r="E8" s="89"/>
      <c r="F8" s="89"/>
      <c r="G8" s="89"/>
      <c r="H8" s="89"/>
      <c r="I8" s="89"/>
      <c r="J8" s="89"/>
      <c r="K8" s="89"/>
      <c r="L8" s="103"/>
      <c r="M8" s="89"/>
      <c r="N8" s="89"/>
    </row>
    <row r="9" ht="21" customHeight="1" spans="1:14">
      <c r="A9" s="87"/>
      <c r="B9" s="88"/>
      <c r="C9" s="88"/>
      <c r="D9" s="89"/>
      <c r="E9" s="89"/>
      <c r="F9" s="89"/>
      <c r="G9" s="89"/>
      <c r="H9" s="89"/>
      <c r="I9" s="89"/>
      <c r="J9" s="89"/>
      <c r="K9" s="89"/>
      <c r="L9" s="103"/>
      <c r="M9" s="89"/>
      <c r="N9" s="89"/>
    </row>
    <row r="10" ht="21" customHeight="1" spans="1:14">
      <c r="A10" s="87"/>
      <c r="B10" s="88"/>
      <c r="C10" s="88"/>
      <c r="D10" s="89"/>
      <c r="E10" s="89"/>
      <c r="F10" s="89"/>
      <c r="G10" s="89"/>
      <c r="H10" s="89"/>
      <c r="I10" s="89"/>
      <c r="J10" s="89"/>
      <c r="K10" s="89"/>
      <c r="L10" s="103"/>
      <c r="M10" s="89"/>
      <c r="N10" s="89"/>
    </row>
    <row r="11" ht="21" customHeight="1" spans="1:14">
      <c r="A11" s="87"/>
      <c r="B11" s="88"/>
      <c r="C11" s="88"/>
      <c r="D11" s="89"/>
      <c r="E11" s="89"/>
      <c r="F11" s="89"/>
      <c r="G11" s="89"/>
      <c r="H11" s="89"/>
      <c r="I11" s="89"/>
      <c r="J11" s="89"/>
      <c r="K11" s="89"/>
      <c r="L11" s="103"/>
      <c r="M11" s="89"/>
      <c r="N11" s="89"/>
    </row>
    <row r="12" ht="21" customHeight="1" spans="1:14">
      <c r="A12" s="87"/>
      <c r="B12" s="88"/>
      <c r="C12" s="88"/>
      <c r="D12" s="89"/>
      <c r="E12" s="89"/>
      <c r="F12" s="89"/>
      <c r="G12" s="89"/>
      <c r="H12" s="89"/>
      <c r="I12" s="89"/>
      <c r="J12" s="89"/>
      <c r="K12" s="89"/>
      <c r="L12" s="103"/>
      <c r="M12" s="89"/>
      <c r="N12" s="89"/>
    </row>
    <row r="13" ht="21" customHeight="1" spans="1:14">
      <c r="A13" s="87"/>
      <c r="B13" s="88"/>
      <c r="C13" s="88"/>
      <c r="D13" s="89"/>
      <c r="E13" s="89"/>
      <c r="F13" s="89"/>
      <c r="G13" s="89"/>
      <c r="H13" s="89"/>
      <c r="I13" s="89"/>
      <c r="J13" s="89"/>
      <c r="K13" s="89"/>
      <c r="L13" s="103"/>
      <c r="M13" s="89"/>
      <c r="N13" s="89"/>
    </row>
    <row r="14" ht="21" customHeight="1" spans="1:14">
      <c r="A14" s="87"/>
      <c r="B14" s="88"/>
      <c r="C14" s="88"/>
      <c r="D14" s="89"/>
      <c r="E14" s="89"/>
      <c r="F14" s="89"/>
      <c r="G14" s="89"/>
      <c r="H14" s="89"/>
      <c r="I14" s="89"/>
      <c r="J14" s="89"/>
      <c r="K14" s="89"/>
      <c r="L14" s="103"/>
      <c r="M14" s="89"/>
      <c r="N14" s="89"/>
    </row>
    <row r="15" ht="21" customHeight="1" spans="1:14">
      <c r="A15" s="87"/>
      <c r="B15" s="88"/>
      <c r="C15" s="88"/>
      <c r="D15" s="89"/>
      <c r="E15" s="89"/>
      <c r="F15" s="89"/>
      <c r="G15" s="89"/>
      <c r="H15" s="89"/>
      <c r="I15" s="89"/>
      <c r="J15" s="89"/>
      <c r="K15" s="89"/>
      <c r="L15" s="103"/>
      <c r="M15" s="89"/>
      <c r="N15" s="89"/>
    </row>
    <row r="16" ht="21" customHeight="1" spans="1:14">
      <c r="A16" s="87"/>
      <c r="B16" s="88"/>
      <c r="C16" s="88"/>
      <c r="D16" s="89"/>
      <c r="E16" s="89"/>
      <c r="F16" s="89"/>
      <c r="G16" s="89"/>
      <c r="H16" s="89"/>
      <c r="I16" s="89"/>
      <c r="J16" s="89"/>
      <c r="K16" s="89"/>
      <c r="L16" s="103"/>
      <c r="M16" s="89"/>
      <c r="N16" s="89"/>
    </row>
    <row r="17" s="1" customFormat="1" ht="21" customHeight="1" spans="1:14">
      <c r="A17" s="90" t="s">
        <v>78</v>
      </c>
      <c r="B17" s="91"/>
      <c r="C17" s="92"/>
      <c r="D17" s="93"/>
      <c r="E17" s="93"/>
      <c r="F17" s="93"/>
      <c r="G17" s="93"/>
      <c r="H17" s="93"/>
      <c r="I17" s="93"/>
      <c r="J17" s="93"/>
      <c r="K17" s="93"/>
      <c r="L17" s="104"/>
      <c r="M17" s="93"/>
      <c r="N17" s="93"/>
    </row>
    <row r="19" customHeight="1" spans="1:1">
      <c r="A19" s="38" t="s">
        <v>572</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I15"/>
  <sheetViews>
    <sheetView showZeros="0" workbookViewId="0">
      <selection activeCell="A15" sqref="A15"/>
    </sheetView>
  </sheetViews>
  <sheetFormatPr defaultColWidth="10" defaultRowHeight="14.25" customHeight="1"/>
  <cols>
    <col min="1" max="1" width="19.1333333333333" style="62" customWidth="1"/>
    <col min="2" max="2" width="10" style="62" customWidth="1"/>
    <col min="3" max="3" width="14.8833333333333" style="62" customWidth="1"/>
    <col min="4" max="16369" width="10" style="62" customWidth="1"/>
    <col min="16370" max="16384" width="10" style="62"/>
  </cols>
  <sheetData>
    <row r="1" ht="13.5" customHeight="1" spans="4:9">
      <c r="D1" s="63"/>
      <c r="I1" s="76" t="s">
        <v>597</v>
      </c>
    </row>
    <row r="2" ht="27.75" customHeight="1" spans="1:9">
      <c r="A2" s="64" t="s">
        <v>598</v>
      </c>
      <c r="B2" s="65"/>
      <c r="C2" s="65"/>
      <c r="D2" s="65"/>
      <c r="E2" s="65"/>
      <c r="F2" s="65"/>
      <c r="G2" s="65"/>
      <c r="H2" s="65"/>
      <c r="I2" s="65"/>
    </row>
    <row r="3" ht="18" customHeight="1" spans="1:9">
      <c r="A3" s="215" t="s">
        <v>2</v>
      </c>
      <c r="B3" s="67"/>
      <c r="C3" s="67"/>
      <c r="D3" s="68"/>
      <c r="E3" s="69"/>
      <c r="F3" s="69"/>
      <c r="G3" s="69"/>
      <c r="H3" s="69"/>
      <c r="I3" s="77" t="s">
        <v>197</v>
      </c>
    </row>
    <row r="4" ht="19.5" customHeight="1" spans="1:9">
      <c r="A4" s="10" t="s">
        <v>599</v>
      </c>
      <c r="B4" s="70" t="s">
        <v>213</v>
      </c>
      <c r="C4" s="71"/>
      <c r="D4" s="71"/>
      <c r="E4" s="70" t="s">
        <v>600</v>
      </c>
      <c r="F4" s="71"/>
      <c r="G4" s="71"/>
      <c r="H4" s="71"/>
      <c r="I4" s="71"/>
    </row>
    <row r="5" ht="40.5" customHeight="1" spans="1:9">
      <c r="A5" s="18"/>
      <c r="B5" s="15" t="s">
        <v>42</v>
      </c>
      <c r="C5" s="10" t="s">
        <v>45</v>
      </c>
      <c r="D5" s="72" t="s">
        <v>601</v>
      </c>
      <c r="E5" s="57" t="s">
        <v>602</v>
      </c>
      <c r="F5" s="57" t="s">
        <v>603</v>
      </c>
      <c r="G5" s="57" t="s">
        <v>604</v>
      </c>
      <c r="H5" s="57" t="s">
        <v>605</v>
      </c>
      <c r="I5" s="57" t="s">
        <v>606</v>
      </c>
    </row>
    <row r="6" ht="19.5" customHeight="1" spans="1:9">
      <c r="A6" s="57">
        <v>1</v>
      </c>
      <c r="B6" s="57">
        <v>2</v>
      </c>
      <c r="C6" s="57">
        <v>3</v>
      </c>
      <c r="D6" s="70">
        <v>4</v>
      </c>
      <c r="E6" s="57">
        <v>5</v>
      </c>
      <c r="F6" s="57">
        <v>6</v>
      </c>
      <c r="G6" s="57">
        <v>7</v>
      </c>
      <c r="H6" s="70">
        <v>8</v>
      </c>
      <c r="I6" s="57">
        <v>24</v>
      </c>
    </row>
    <row r="7" ht="28.4" customHeight="1" spans="1:9">
      <c r="A7" s="32"/>
      <c r="B7" s="73"/>
      <c r="C7" s="73"/>
      <c r="D7" s="73"/>
      <c r="E7" s="73"/>
      <c r="F7" s="73"/>
      <c r="G7" s="73"/>
      <c r="H7" s="73"/>
      <c r="I7" s="73"/>
    </row>
    <row r="8" ht="29.9" customHeight="1" spans="1:9">
      <c r="A8" s="74"/>
      <c r="B8" s="73"/>
      <c r="C8" s="73"/>
      <c r="D8" s="73"/>
      <c r="E8" s="73"/>
      <c r="F8" s="73"/>
      <c r="G8" s="73"/>
      <c r="H8" s="73"/>
      <c r="I8" s="73"/>
    </row>
    <row r="9" ht="29.9" customHeight="1" spans="1:9">
      <c r="A9" s="75"/>
      <c r="B9" s="73"/>
      <c r="C9" s="73"/>
      <c r="D9" s="73"/>
      <c r="E9" s="73"/>
      <c r="F9" s="73"/>
      <c r="G9" s="73"/>
      <c r="H9" s="73"/>
      <c r="I9" s="78"/>
    </row>
    <row r="10" ht="29.9" customHeight="1" spans="1:9">
      <c r="A10" s="75"/>
      <c r="B10" s="73"/>
      <c r="C10" s="73"/>
      <c r="D10" s="73"/>
      <c r="E10" s="73"/>
      <c r="F10" s="73"/>
      <c r="G10" s="73"/>
      <c r="H10" s="73"/>
      <c r="I10" s="78"/>
    </row>
    <row r="11" ht="29.9" customHeight="1" spans="1:9">
      <c r="A11" s="75"/>
      <c r="B11" s="73"/>
      <c r="C11" s="73"/>
      <c r="D11" s="73"/>
      <c r="E11" s="73"/>
      <c r="F11" s="73"/>
      <c r="G11" s="73"/>
      <c r="H11" s="73"/>
      <c r="I11" s="78"/>
    </row>
    <row r="12" ht="29.9" customHeight="1" spans="1:9">
      <c r="A12" s="75"/>
      <c r="B12" s="73"/>
      <c r="C12" s="73"/>
      <c r="D12" s="73"/>
      <c r="E12" s="73"/>
      <c r="F12" s="73"/>
      <c r="G12" s="73"/>
      <c r="H12" s="73"/>
      <c r="I12" s="78"/>
    </row>
    <row r="13" ht="29.9" customHeight="1" spans="1:9">
      <c r="A13" s="75"/>
      <c r="B13" s="73"/>
      <c r="C13" s="73"/>
      <c r="D13" s="73"/>
      <c r="E13" s="73"/>
      <c r="F13" s="73"/>
      <c r="G13" s="73"/>
      <c r="H13" s="73"/>
      <c r="I13" s="78"/>
    </row>
    <row r="15" customHeight="1" spans="1:1">
      <c r="A15" s="38" t="s">
        <v>572</v>
      </c>
    </row>
  </sheetData>
  <mergeCells count="5">
    <mergeCell ref="A2:I2"/>
    <mergeCell ref="A3:H3"/>
    <mergeCell ref="B4:D4"/>
    <mergeCell ref="E4:I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12"/>
  <sheetViews>
    <sheetView showZeros="0" workbookViewId="0">
      <selection activeCell="A18" sqref="A18"/>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61" t="s">
        <v>607</v>
      </c>
    </row>
    <row r="2" ht="28.5" customHeight="1" spans="1:10">
      <c r="A2" s="55" t="s">
        <v>608</v>
      </c>
      <c r="B2" s="30"/>
      <c r="C2" s="30"/>
      <c r="D2" s="30"/>
      <c r="E2" s="30"/>
      <c r="F2" s="56"/>
      <c r="G2" s="30"/>
      <c r="H2" s="56"/>
      <c r="I2" s="56"/>
      <c r="J2" s="30"/>
    </row>
    <row r="3" ht="17.25" customHeight="1" spans="1:1">
      <c r="A3" s="213" t="s">
        <v>2</v>
      </c>
    </row>
    <row r="4" ht="44.25" customHeight="1" spans="1:10">
      <c r="A4" s="57" t="s">
        <v>328</v>
      </c>
      <c r="B4" s="57" t="s">
        <v>329</v>
      </c>
      <c r="C4" s="57" t="s">
        <v>330</v>
      </c>
      <c r="D4" s="57" t="s">
        <v>331</v>
      </c>
      <c r="E4" s="57" t="s">
        <v>332</v>
      </c>
      <c r="F4" s="58" t="s">
        <v>333</v>
      </c>
      <c r="G4" s="57" t="s">
        <v>334</v>
      </c>
      <c r="H4" s="58" t="s">
        <v>335</v>
      </c>
      <c r="I4" s="58" t="s">
        <v>336</v>
      </c>
      <c r="J4" s="57" t="s">
        <v>337</v>
      </c>
    </row>
    <row r="5" ht="14.25" customHeight="1" spans="1:10">
      <c r="A5" s="57">
        <v>1</v>
      </c>
      <c r="B5" s="57">
        <v>2</v>
      </c>
      <c r="C5" s="57">
        <v>3</v>
      </c>
      <c r="D5" s="57">
        <v>4</v>
      </c>
      <c r="E5" s="57">
        <v>5</v>
      </c>
      <c r="F5" s="58">
        <v>6</v>
      </c>
      <c r="G5" s="57">
        <v>7</v>
      </c>
      <c r="H5" s="58">
        <v>8</v>
      </c>
      <c r="I5" s="58">
        <v>9</v>
      </c>
      <c r="J5" s="57">
        <v>10</v>
      </c>
    </row>
    <row r="6" ht="42" customHeight="1" spans="1:10">
      <c r="A6" s="59"/>
      <c r="B6" s="60"/>
      <c r="C6" s="60"/>
      <c r="D6" s="60"/>
      <c r="E6" s="59"/>
      <c r="F6" s="60"/>
      <c r="G6" s="59"/>
      <c r="H6" s="60"/>
      <c r="I6" s="60"/>
      <c r="J6" s="59"/>
    </row>
    <row r="7" ht="42" customHeight="1" spans="1:10">
      <c r="A7" s="59"/>
      <c r="B7" s="60"/>
      <c r="C7" s="60"/>
      <c r="D7" s="60"/>
      <c r="E7" s="59"/>
      <c r="F7" s="60"/>
      <c r="G7" s="59"/>
      <c r="H7" s="60"/>
      <c r="I7" s="60"/>
      <c r="J7" s="59"/>
    </row>
    <row r="8" ht="42" customHeight="1" spans="1:10">
      <c r="A8" s="59"/>
      <c r="B8" s="60"/>
      <c r="C8" s="60"/>
      <c r="D8" s="60"/>
      <c r="E8" s="59"/>
      <c r="F8" s="60"/>
      <c r="G8" s="59"/>
      <c r="H8" s="60"/>
      <c r="I8" s="60"/>
      <c r="J8" s="59"/>
    </row>
    <row r="9" ht="42" customHeight="1" spans="1:10">
      <c r="A9" s="59"/>
      <c r="B9" s="60"/>
      <c r="C9" s="60"/>
      <c r="D9" s="60"/>
      <c r="E9" s="59"/>
      <c r="F9" s="60"/>
      <c r="G9" s="59"/>
      <c r="H9" s="60"/>
      <c r="I9" s="60"/>
      <c r="J9" s="59"/>
    </row>
    <row r="10" ht="42" customHeight="1" spans="1:10">
      <c r="A10" s="59"/>
      <c r="B10" s="60"/>
      <c r="C10" s="60"/>
      <c r="D10" s="60"/>
      <c r="E10" s="59"/>
      <c r="F10" s="60"/>
      <c r="G10" s="59"/>
      <c r="H10" s="60"/>
      <c r="I10" s="60"/>
      <c r="J10" s="59"/>
    </row>
    <row r="11" ht="42" customHeight="1" spans="1:10">
      <c r="A11" s="59"/>
      <c r="B11" s="60"/>
      <c r="C11" s="60"/>
      <c r="D11" s="60"/>
      <c r="E11" s="59"/>
      <c r="F11" s="60"/>
      <c r="G11" s="59"/>
      <c r="H11" s="60"/>
      <c r="I11" s="60"/>
      <c r="J11" s="59"/>
    </row>
    <row r="12" customHeight="1" spans="1:1">
      <c r="A12" s="38" t="s">
        <v>572</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20"/>
  <sheetViews>
    <sheetView showZeros="0" workbookViewId="0">
      <selection activeCell="A20" sqref="A20"/>
    </sheetView>
  </sheetViews>
  <sheetFormatPr defaultColWidth="20" defaultRowHeight="15" customHeight="1" outlineLevelCol="7"/>
  <cols>
    <col min="1" max="16384" width="20" customWidth="1"/>
  </cols>
  <sheetData>
    <row r="1" ht="18.75" customHeight="1" spans="1:8">
      <c r="A1" s="41"/>
      <c r="B1" s="41"/>
      <c r="C1" s="41"/>
      <c r="D1" s="41"/>
      <c r="E1" s="41"/>
      <c r="F1" s="41"/>
      <c r="G1" s="41"/>
      <c r="H1" s="42" t="s">
        <v>609</v>
      </c>
    </row>
    <row r="2" ht="30.65" customHeight="1" spans="1:8">
      <c r="A2" s="43" t="s">
        <v>610</v>
      </c>
      <c r="B2" s="43"/>
      <c r="C2" s="43"/>
      <c r="D2" s="43"/>
      <c r="E2" s="43"/>
      <c r="F2" s="43"/>
      <c r="G2" s="43"/>
      <c r="H2" s="43"/>
    </row>
    <row r="3" ht="18.75" customHeight="1" spans="1:8">
      <c r="A3" s="41" t="s">
        <v>2</v>
      </c>
      <c r="B3" s="41"/>
      <c r="C3" s="41"/>
      <c r="D3" s="41"/>
      <c r="E3" s="41"/>
      <c r="F3" s="41"/>
      <c r="G3" s="41"/>
      <c r="H3" s="41"/>
    </row>
    <row r="4" ht="18.75" customHeight="1" spans="1:8">
      <c r="A4" s="44" t="s">
        <v>206</v>
      </c>
      <c r="B4" s="44" t="s">
        <v>611</v>
      </c>
      <c r="C4" s="44" t="s">
        <v>612</v>
      </c>
      <c r="D4" s="44" t="s">
        <v>613</v>
      </c>
      <c r="E4" s="44" t="s">
        <v>614</v>
      </c>
      <c r="F4" s="44" t="s">
        <v>615</v>
      </c>
      <c r="G4" s="44"/>
      <c r="H4" s="44"/>
    </row>
    <row r="5" ht="18.75" customHeight="1" spans="1:8">
      <c r="A5" s="44"/>
      <c r="B5" s="44"/>
      <c r="C5" s="44"/>
      <c r="D5" s="44"/>
      <c r="E5" s="44"/>
      <c r="F5" s="44" t="s">
        <v>579</v>
      </c>
      <c r="G5" s="44" t="s">
        <v>616</v>
      </c>
      <c r="H5" s="44" t="s">
        <v>617</v>
      </c>
    </row>
    <row r="6" ht="18.75" customHeight="1" spans="1:8">
      <c r="A6" s="45" t="s">
        <v>105</v>
      </c>
      <c r="B6" s="45" t="s">
        <v>106</v>
      </c>
      <c r="C6" s="45" t="s">
        <v>107</v>
      </c>
      <c r="D6" s="45" t="s">
        <v>108</v>
      </c>
      <c r="E6" s="45" t="s">
        <v>109</v>
      </c>
      <c r="F6" s="45" t="s">
        <v>110</v>
      </c>
      <c r="G6" s="45" t="s">
        <v>618</v>
      </c>
      <c r="H6" s="45" t="s">
        <v>386</v>
      </c>
    </row>
    <row r="7" ht="29.9" customHeight="1" spans="1:8">
      <c r="A7" s="46"/>
      <c r="B7" s="47"/>
      <c r="C7" s="47"/>
      <c r="D7" s="47"/>
      <c r="E7" s="44"/>
      <c r="F7" s="48"/>
      <c r="G7" s="49"/>
      <c r="H7" s="49"/>
    </row>
    <row r="8" ht="29.9" customHeight="1" spans="1:8">
      <c r="A8" s="46"/>
      <c r="B8" s="47"/>
      <c r="C8" s="47"/>
      <c r="D8" s="47"/>
      <c r="E8" s="44"/>
      <c r="F8" s="48"/>
      <c r="G8" s="49"/>
      <c r="H8" s="49"/>
    </row>
    <row r="9" ht="29.9" customHeight="1" spans="1:8">
      <c r="A9" s="46"/>
      <c r="B9" s="47"/>
      <c r="C9" s="47"/>
      <c r="D9" s="47"/>
      <c r="E9" s="44"/>
      <c r="F9" s="48"/>
      <c r="G9" s="49"/>
      <c r="H9" s="49"/>
    </row>
    <row r="10" ht="29.9" customHeight="1" spans="1:8">
      <c r="A10" s="46"/>
      <c r="B10" s="47"/>
      <c r="C10" s="47"/>
      <c r="D10" s="47"/>
      <c r="E10" s="44"/>
      <c r="F10" s="48"/>
      <c r="G10" s="49"/>
      <c r="H10" s="49"/>
    </row>
    <row r="11" ht="29.9" customHeight="1" spans="1:8">
      <c r="A11" s="46"/>
      <c r="B11" s="47"/>
      <c r="C11" s="47"/>
      <c r="D11" s="47"/>
      <c r="E11" s="44"/>
      <c r="F11" s="48"/>
      <c r="G11" s="49"/>
      <c r="H11" s="49"/>
    </row>
    <row r="12" ht="29.9" customHeight="1" spans="1:8">
      <c r="A12" s="46"/>
      <c r="B12" s="47"/>
      <c r="C12" s="47"/>
      <c r="D12" s="47"/>
      <c r="E12" s="44"/>
      <c r="F12" s="48"/>
      <c r="G12" s="49"/>
      <c r="H12" s="49"/>
    </row>
    <row r="13" ht="29.9" customHeight="1" spans="1:8">
      <c r="A13" s="46"/>
      <c r="B13" s="47"/>
      <c r="C13" s="47"/>
      <c r="D13" s="47"/>
      <c r="E13" s="44"/>
      <c r="F13" s="48"/>
      <c r="G13" s="49"/>
      <c r="H13" s="49"/>
    </row>
    <row r="14" ht="29.9" customHeight="1" spans="1:8">
      <c r="A14" s="46"/>
      <c r="B14" s="47"/>
      <c r="C14" s="47"/>
      <c r="D14" s="47"/>
      <c r="E14" s="44"/>
      <c r="F14" s="48"/>
      <c r="G14" s="49"/>
      <c r="H14" s="49"/>
    </row>
    <row r="15" ht="29.9" customHeight="1" spans="1:8">
      <c r="A15" s="46"/>
      <c r="B15" s="47"/>
      <c r="C15" s="47"/>
      <c r="D15" s="47"/>
      <c r="E15" s="44"/>
      <c r="F15" s="48"/>
      <c r="G15" s="49"/>
      <c r="H15" s="49"/>
    </row>
    <row r="16" s="1" customFormat="1" ht="20.15" customHeight="1" spans="1:8">
      <c r="A16" s="50" t="s">
        <v>42</v>
      </c>
      <c r="B16" s="50"/>
      <c r="C16" s="50"/>
      <c r="D16" s="50"/>
      <c r="E16" s="50"/>
      <c r="F16" s="51"/>
      <c r="G16" s="52"/>
      <c r="H16" s="52"/>
    </row>
    <row r="17" s="40" customFormat="1" ht="25" customHeight="1" spans="1:8">
      <c r="A17" s="53" t="s">
        <v>619</v>
      </c>
      <c r="B17" s="54"/>
      <c r="C17" s="54"/>
      <c r="D17" s="54"/>
      <c r="E17" s="54"/>
      <c r="F17" s="54"/>
      <c r="G17" s="54"/>
      <c r="H17" s="54"/>
    </row>
    <row r="20" customHeight="1" spans="1:1">
      <c r="A20" s="38" t="s">
        <v>572</v>
      </c>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8"/>
  <sheetViews>
    <sheetView showZeros="0" workbookViewId="0">
      <selection activeCell="A18" sqref="A18"/>
    </sheetView>
  </sheetViews>
  <sheetFormatPr defaultColWidth="18.1333333333333" defaultRowHeight="14.25" customHeight="1"/>
  <cols>
    <col min="1" max="16384" width="18.1333333333333" customWidth="1"/>
  </cols>
  <sheetData>
    <row r="1" ht="13.5" customHeight="1" spans="4:11">
      <c r="D1" s="2"/>
      <c r="E1" s="2"/>
      <c r="F1" s="2"/>
      <c r="G1" s="2"/>
      <c r="K1" s="3" t="s">
        <v>620</v>
      </c>
    </row>
    <row r="2" ht="27.75" customHeight="1" spans="1:11">
      <c r="A2" s="30" t="s">
        <v>621</v>
      </c>
      <c r="B2" s="30"/>
      <c r="C2" s="30"/>
      <c r="D2" s="30"/>
      <c r="E2" s="30"/>
      <c r="F2" s="30"/>
      <c r="G2" s="30"/>
      <c r="H2" s="30"/>
      <c r="I2" s="30"/>
      <c r="J2" s="30"/>
      <c r="K2" s="30"/>
    </row>
    <row r="3" ht="13.5" customHeight="1" spans="1:11">
      <c r="A3" s="213" t="s">
        <v>2</v>
      </c>
      <c r="B3" s="6"/>
      <c r="C3" s="6"/>
      <c r="D3" s="6"/>
      <c r="E3" s="6"/>
      <c r="F3" s="6"/>
      <c r="G3" s="6"/>
      <c r="H3" s="7"/>
      <c r="I3" s="7"/>
      <c r="J3" s="7"/>
      <c r="K3" s="8" t="s">
        <v>197</v>
      </c>
    </row>
    <row r="4" ht="21.75" customHeight="1" spans="1:11">
      <c r="A4" s="9" t="s">
        <v>282</v>
      </c>
      <c r="B4" s="9" t="s">
        <v>208</v>
      </c>
      <c r="C4" s="9" t="s">
        <v>283</v>
      </c>
      <c r="D4" s="10" t="s">
        <v>209</v>
      </c>
      <c r="E4" s="10" t="s">
        <v>210</v>
      </c>
      <c r="F4" s="10" t="s">
        <v>211</v>
      </c>
      <c r="G4" s="10" t="s">
        <v>212</v>
      </c>
      <c r="H4" s="16" t="s">
        <v>42</v>
      </c>
      <c r="I4" s="11" t="s">
        <v>622</v>
      </c>
      <c r="J4" s="12"/>
      <c r="K4" s="13"/>
    </row>
    <row r="5" ht="21.75" customHeight="1" spans="1:11">
      <c r="A5" s="14"/>
      <c r="B5" s="14"/>
      <c r="C5" s="14"/>
      <c r="D5" s="15"/>
      <c r="E5" s="15"/>
      <c r="F5" s="15"/>
      <c r="G5" s="15"/>
      <c r="H5" s="31"/>
      <c r="I5" s="10" t="s">
        <v>45</v>
      </c>
      <c r="J5" s="10" t="s">
        <v>46</v>
      </c>
      <c r="K5" s="10" t="s">
        <v>47</v>
      </c>
    </row>
    <row r="6" ht="40.5" customHeight="1" spans="1:11">
      <c r="A6" s="17"/>
      <c r="B6" s="17"/>
      <c r="C6" s="17"/>
      <c r="D6" s="18"/>
      <c r="E6" s="18"/>
      <c r="F6" s="18"/>
      <c r="G6" s="18"/>
      <c r="H6" s="19"/>
      <c r="I6" s="18" t="s">
        <v>44</v>
      </c>
      <c r="J6" s="18"/>
      <c r="K6" s="18"/>
    </row>
    <row r="7" ht="15" customHeight="1" spans="1:11">
      <c r="A7" s="20">
        <v>1</v>
      </c>
      <c r="B7" s="20">
        <v>2</v>
      </c>
      <c r="C7" s="20">
        <v>3</v>
      </c>
      <c r="D7" s="20">
        <v>4</v>
      </c>
      <c r="E7" s="20">
        <v>5</v>
      </c>
      <c r="F7" s="20">
        <v>6</v>
      </c>
      <c r="G7" s="20">
        <v>7</v>
      </c>
      <c r="H7" s="20">
        <v>8</v>
      </c>
      <c r="I7" s="20">
        <v>9</v>
      </c>
      <c r="J7" s="39">
        <v>10</v>
      </c>
      <c r="K7" s="39">
        <v>11</v>
      </c>
    </row>
    <row r="8" ht="36" customHeight="1" spans="1:11">
      <c r="A8" s="20"/>
      <c r="B8" s="20"/>
      <c r="C8" s="20"/>
      <c r="D8" s="20"/>
      <c r="E8" s="20"/>
      <c r="F8" s="20"/>
      <c r="G8" s="20"/>
      <c r="H8" s="20"/>
      <c r="I8" s="20"/>
      <c r="J8" s="39"/>
      <c r="K8" s="39"/>
    </row>
    <row r="9" ht="36" customHeight="1" spans="1:11">
      <c r="A9" s="20"/>
      <c r="B9" s="20"/>
      <c r="C9" s="20"/>
      <c r="D9" s="20"/>
      <c r="E9" s="20"/>
      <c r="F9" s="20"/>
      <c r="G9" s="20"/>
      <c r="H9" s="20"/>
      <c r="I9" s="20"/>
      <c r="J9" s="39"/>
      <c r="K9" s="39"/>
    </row>
    <row r="10" ht="36" customHeight="1" spans="1:11">
      <c r="A10" s="20"/>
      <c r="B10" s="20"/>
      <c r="C10" s="20"/>
      <c r="D10" s="20"/>
      <c r="E10" s="20"/>
      <c r="F10" s="20"/>
      <c r="G10" s="20"/>
      <c r="H10" s="20"/>
      <c r="I10" s="20"/>
      <c r="J10" s="39"/>
      <c r="K10" s="39"/>
    </row>
    <row r="11" ht="36" customHeight="1" spans="1:11">
      <c r="A11" s="20"/>
      <c r="B11" s="20"/>
      <c r="C11" s="20"/>
      <c r="D11" s="20"/>
      <c r="E11" s="20"/>
      <c r="F11" s="20"/>
      <c r="G11" s="20"/>
      <c r="H11" s="20"/>
      <c r="I11" s="20"/>
      <c r="J11" s="39"/>
      <c r="K11" s="39"/>
    </row>
    <row r="12" ht="36" customHeight="1" spans="1:11">
      <c r="A12" s="20"/>
      <c r="B12" s="20"/>
      <c r="C12" s="20"/>
      <c r="D12" s="20"/>
      <c r="E12" s="20"/>
      <c r="F12" s="20"/>
      <c r="G12" s="20"/>
      <c r="H12" s="20"/>
      <c r="I12" s="20"/>
      <c r="J12" s="39"/>
      <c r="K12" s="39"/>
    </row>
    <row r="13" ht="36" customHeight="1" spans="1:11">
      <c r="A13" s="20"/>
      <c r="B13" s="20"/>
      <c r="C13" s="20"/>
      <c r="D13" s="20"/>
      <c r="E13" s="20"/>
      <c r="F13" s="20"/>
      <c r="G13" s="20"/>
      <c r="H13" s="20"/>
      <c r="I13" s="20"/>
      <c r="J13" s="39"/>
      <c r="K13" s="39"/>
    </row>
    <row r="14" ht="36" customHeight="1" spans="1:11">
      <c r="A14" s="32"/>
      <c r="B14" s="33"/>
      <c r="C14" s="32"/>
      <c r="D14" s="32"/>
      <c r="E14" s="32"/>
      <c r="F14" s="32"/>
      <c r="G14" s="32"/>
      <c r="H14" s="34"/>
      <c r="I14" s="34"/>
      <c r="J14" s="34"/>
      <c r="K14" s="34"/>
    </row>
    <row r="15" ht="36" customHeight="1" spans="1:11">
      <c r="A15" s="33"/>
      <c r="B15" s="33"/>
      <c r="C15" s="33"/>
      <c r="D15" s="33"/>
      <c r="E15" s="33"/>
      <c r="F15" s="33"/>
      <c r="G15" s="33"/>
      <c r="H15" s="34"/>
      <c r="I15" s="34"/>
      <c r="J15" s="34"/>
      <c r="K15" s="34"/>
    </row>
    <row r="16" ht="18.75" customHeight="1" spans="1:11">
      <c r="A16" s="35" t="s">
        <v>78</v>
      </c>
      <c r="B16" s="36"/>
      <c r="C16" s="36"/>
      <c r="D16" s="36"/>
      <c r="E16" s="36"/>
      <c r="F16" s="36"/>
      <c r="G16" s="37"/>
      <c r="H16" s="34"/>
      <c r="I16" s="34"/>
      <c r="J16" s="34"/>
      <c r="K16" s="34"/>
    </row>
    <row r="18" customHeight="1" spans="1:1">
      <c r="A18" s="38" t="s">
        <v>572</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27"/>
  <sheetViews>
    <sheetView showZeros="0" tabSelected="1" topLeftCell="A15" workbookViewId="0">
      <selection activeCell="E36" sqref="E36"/>
    </sheetView>
  </sheetViews>
  <sheetFormatPr defaultColWidth="23.6333333333333" defaultRowHeight="14.25" customHeight="1" outlineLevelCol="6"/>
  <cols>
    <col min="1" max="16384" width="23.6333333333333" customWidth="1"/>
  </cols>
  <sheetData>
    <row r="1" ht="13.5" customHeight="1" spans="4:7">
      <c r="D1" s="2"/>
      <c r="G1" s="3" t="s">
        <v>623</v>
      </c>
    </row>
    <row r="2" ht="27.75" customHeight="1" spans="1:7">
      <c r="A2" s="4" t="s">
        <v>624</v>
      </c>
      <c r="B2" s="4"/>
      <c r="C2" s="4"/>
      <c r="D2" s="4"/>
      <c r="E2" s="4"/>
      <c r="F2" s="4"/>
      <c r="G2" s="4"/>
    </row>
    <row r="3" ht="13.5" customHeight="1" spans="1:7">
      <c r="A3" s="213" t="s">
        <v>2</v>
      </c>
      <c r="B3" s="6"/>
      <c r="C3" s="6"/>
      <c r="D3" s="6"/>
      <c r="E3" s="7"/>
      <c r="F3" s="7"/>
      <c r="G3" s="8" t="s">
        <v>197</v>
      </c>
    </row>
    <row r="4" ht="21.75" customHeight="1" spans="1:7">
      <c r="A4" s="9" t="s">
        <v>283</v>
      </c>
      <c r="B4" s="9" t="s">
        <v>282</v>
      </c>
      <c r="C4" s="9" t="s">
        <v>208</v>
      </c>
      <c r="D4" s="10" t="s">
        <v>625</v>
      </c>
      <c r="E4" s="11" t="s">
        <v>45</v>
      </c>
      <c r="F4" s="12"/>
      <c r="G4" s="13"/>
    </row>
    <row r="5" ht="21.75" customHeight="1" spans="1:7">
      <c r="A5" s="14"/>
      <c r="B5" s="14"/>
      <c r="C5" s="14"/>
      <c r="D5" s="15"/>
      <c r="E5" s="16" t="s">
        <v>626</v>
      </c>
      <c r="F5" s="10" t="s">
        <v>627</v>
      </c>
      <c r="G5" s="10" t="s">
        <v>628</v>
      </c>
    </row>
    <row r="6" ht="40.5" customHeight="1" spans="1:7">
      <c r="A6" s="17"/>
      <c r="B6" s="17"/>
      <c r="C6" s="17"/>
      <c r="D6" s="18"/>
      <c r="E6" s="19"/>
      <c r="F6" s="18" t="s">
        <v>44</v>
      </c>
      <c r="G6" s="18"/>
    </row>
    <row r="7" ht="15" customHeight="1" spans="1:7">
      <c r="A7" s="20">
        <v>1</v>
      </c>
      <c r="B7" s="20">
        <v>2</v>
      </c>
      <c r="C7" s="20">
        <v>3</v>
      </c>
      <c r="D7" s="20">
        <v>4</v>
      </c>
      <c r="E7" s="20">
        <v>5</v>
      </c>
      <c r="F7" s="20">
        <v>6</v>
      </c>
      <c r="G7" s="20">
        <v>7</v>
      </c>
    </row>
    <row r="8" ht="29.9" customHeight="1" spans="1:7">
      <c r="A8" s="21" t="s">
        <v>56</v>
      </c>
      <c r="B8" s="22"/>
      <c r="C8" s="22"/>
      <c r="D8" s="21"/>
      <c r="E8" s="23">
        <v>10256924</v>
      </c>
      <c r="F8" s="24"/>
      <c r="G8" s="24"/>
    </row>
    <row r="9" ht="29.9" customHeight="1" spans="1:7">
      <c r="A9" s="21"/>
      <c r="B9" s="22" t="s">
        <v>629</v>
      </c>
      <c r="C9" s="22" t="s">
        <v>295</v>
      </c>
      <c r="D9" s="21" t="s">
        <v>630</v>
      </c>
      <c r="E9" s="23">
        <v>10000</v>
      </c>
      <c r="F9" s="24"/>
      <c r="G9" s="24"/>
    </row>
    <row r="10" ht="29.9" customHeight="1" spans="1:7">
      <c r="A10" s="25"/>
      <c r="B10" s="22" t="s">
        <v>629</v>
      </c>
      <c r="C10" s="22" t="s">
        <v>322</v>
      </c>
      <c r="D10" s="21" t="s">
        <v>630</v>
      </c>
      <c r="E10" s="23">
        <v>1418000</v>
      </c>
      <c r="F10" s="24"/>
      <c r="G10" s="24"/>
    </row>
    <row r="11" ht="29.9" customHeight="1" spans="1:7">
      <c r="A11" s="25"/>
      <c r="B11" s="22" t="s">
        <v>629</v>
      </c>
      <c r="C11" s="22" t="s">
        <v>316</v>
      </c>
      <c r="D11" s="21" t="s">
        <v>630</v>
      </c>
      <c r="E11" s="23">
        <v>417600</v>
      </c>
      <c r="F11" s="24"/>
      <c r="G11" s="24"/>
    </row>
    <row r="12" ht="29.9" customHeight="1" spans="1:7">
      <c r="A12" s="25"/>
      <c r="B12" s="22" t="s">
        <v>629</v>
      </c>
      <c r="C12" s="22" t="s">
        <v>324</v>
      </c>
      <c r="D12" s="21" t="s">
        <v>630</v>
      </c>
      <c r="E12" s="23">
        <v>237000</v>
      </c>
      <c r="F12" s="24"/>
      <c r="G12" s="24"/>
    </row>
    <row r="13" ht="29.9" customHeight="1" spans="1:7">
      <c r="A13" s="25"/>
      <c r="B13" s="22" t="s">
        <v>629</v>
      </c>
      <c r="C13" s="22" t="s">
        <v>306</v>
      </c>
      <c r="D13" s="21" t="s">
        <v>630</v>
      </c>
      <c r="E13" s="23">
        <v>28800</v>
      </c>
      <c r="F13" s="24"/>
      <c r="G13" s="24"/>
    </row>
    <row r="14" ht="29.9" customHeight="1" spans="1:7">
      <c r="A14" s="25"/>
      <c r="B14" s="22" t="s">
        <v>629</v>
      </c>
      <c r="C14" s="22" t="s">
        <v>320</v>
      </c>
      <c r="D14" s="21" t="s">
        <v>630</v>
      </c>
      <c r="E14" s="23">
        <v>50000</v>
      </c>
      <c r="F14" s="24"/>
      <c r="G14" s="24"/>
    </row>
    <row r="15" ht="29.9" customHeight="1" spans="1:7">
      <c r="A15" s="25"/>
      <c r="B15" s="22" t="s">
        <v>629</v>
      </c>
      <c r="C15" s="22" t="s">
        <v>318</v>
      </c>
      <c r="D15" s="21" t="s">
        <v>630</v>
      </c>
      <c r="E15" s="23">
        <v>40000</v>
      </c>
      <c r="F15" s="24"/>
      <c r="G15" s="24"/>
    </row>
    <row r="16" ht="29.9" customHeight="1" spans="1:7">
      <c r="A16" s="25"/>
      <c r="B16" s="22" t="s">
        <v>629</v>
      </c>
      <c r="C16" s="22" t="s">
        <v>291</v>
      </c>
      <c r="D16" s="21" t="s">
        <v>630</v>
      </c>
      <c r="E16" s="23">
        <v>10000</v>
      </c>
      <c r="F16" s="24"/>
      <c r="G16" s="24"/>
    </row>
    <row r="17" ht="29.9" customHeight="1" spans="1:7">
      <c r="A17" s="25"/>
      <c r="B17" s="22" t="s">
        <v>629</v>
      </c>
      <c r="C17" s="22" t="s">
        <v>297</v>
      </c>
      <c r="D17" s="21" t="s">
        <v>630</v>
      </c>
      <c r="E17" s="23">
        <v>10000</v>
      </c>
      <c r="F17" s="24"/>
      <c r="G17" s="24"/>
    </row>
    <row r="18" ht="29.9" customHeight="1" spans="1:7">
      <c r="A18" s="25"/>
      <c r="B18" s="22" t="s">
        <v>629</v>
      </c>
      <c r="C18" s="22" t="s">
        <v>310</v>
      </c>
      <c r="D18" s="21" t="s">
        <v>630</v>
      </c>
      <c r="E18" s="23">
        <v>20000</v>
      </c>
      <c r="F18" s="24"/>
      <c r="G18" s="24"/>
    </row>
    <row r="19" ht="29.9" customHeight="1" spans="1:7">
      <c r="A19" s="25"/>
      <c r="B19" s="22" t="s">
        <v>629</v>
      </c>
      <c r="C19" s="22" t="s">
        <v>299</v>
      </c>
      <c r="D19" s="21" t="s">
        <v>630</v>
      </c>
      <c r="E19" s="23">
        <v>736000</v>
      </c>
      <c r="F19" s="24"/>
      <c r="G19" s="24"/>
    </row>
    <row r="20" ht="29.9" customHeight="1" spans="1:7">
      <c r="A20" s="25"/>
      <c r="B20" s="22" t="s">
        <v>629</v>
      </c>
      <c r="C20" s="22" t="s">
        <v>314</v>
      </c>
      <c r="D20" s="21" t="s">
        <v>630</v>
      </c>
      <c r="E20" s="23">
        <v>138600</v>
      </c>
      <c r="F20" s="24"/>
      <c r="G20" s="24"/>
    </row>
    <row r="21" ht="29.9" customHeight="1" spans="1:7">
      <c r="A21" s="25"/>
      <c r="B21" s="22" t="s">
        <v>629</v>
      </c>
      <c r="C21" s="22" t="s">
        <v>286</v>
      </c>
      <c r="D21" s="21" t="s">
        <v>630</v>
      </c>
      <c r="E21" s="23">
        <v>291480</v>
      </c>
      <c r="F21" s="24"/>
      <c r="G21" s="24"/>
    </row>
    <row r="22" ht="29.9" customHeight="1" spans="1:7">
      <c r="A22" s="25"/>
      <c r="B22" s="22" t="s">
        <v>629</v>
      </c>
      <c r="C22" s="22" t="s">
        <v>293</v>
      </c>
      <c r="D22" s="21" t="s">
        <v>630</v>
      </c>
      <c r="E22" s="23">
        <v>191000</v>
      </c>
      <c r="F22" s="24"/>
      <c r="G22" s="24"/>
    </row>
    <row r="23" ht="29.9" customHeight="1" spans="1:7">
      <c r="A23" s="25"/>
      <c r="B23" s="22" t="s">
        <v>631</v>
      </c>
      <c r="C23" s="22" t="s">
        <v>304</v>
      </c>
      <c r="D23" s="21" t="s">
        <v>630</v>
      </c>
      <c r="E23" s="23">
        <v>598000</v>
      </c>
      <c r="F23" s="24"/>
      <c r="G23" s="24"/>
    </row>
    <row r="24" ht="29.9" customHeight="1" spans="1:7">
      <c r="A24" s="25"/>
      <c r="B24" s="22" t="s">
        <v>631</v>
      </c>
      <c r="C24" s="22" t="s">
        <v>301</v>
      </c>
      <c r="D24" s="21" t="s">
        <v>630</v>
      </c>
      <c r="E24" s="23">
        <v>3266880</v>
      </c>
      <c r="F24" s="24"/>
      <c r="G24" s="24"/>
    </row>
    <row r="25" ht="29.9" customHeight="1" spans="1:7">
      <c r="A25" s="25"/>
      <c r="B25" s="22" t="s">
        <v>631</v>
      </c>
      <c r="C25" s="22" t="s">
        <v>312</v>
      </c>
      <c r="D25" s="21" t="s">
        <v>630</v>
      </c>
      <c r="E25" s="23">
        <v>2764488</v>
      </c>
      <c r="F25" s="24"/>
      <c r="G25" s="24"/>
    </row>
    <row r="26" ht="29.9" customHeight="1" spans="1:7">
      <c r="A26" s="25"/>
      <c r="B26" s="22" t="s">
        <v>631</v>
      </c>
      <c r="C26" s="22" t="s">
        <v>308</v>
      </c>
      <c r="D26" s="21" t="s">
        <v>630</v>
      </c>
      <c r="E26" s="23">
        <v>29076</v>
      </c>
      <c r="F26" s="24"/>
      <c r="G26" s="24"/>
    </row>
    <row r="27" s="1" customFormat="1" ht="18.75" customHeight="1" spans="1:7">
      <c r="A27" s="26" t="s">
        <v>42</v>
      </c>
      <c r="B27" s="27" t="s">
        <v>632</v>
      </c>
      <c r="C27" s="27"/>
      <c r="D27" s="28"/>
      <c r="E27" s="29">
        <v>10256924</v>
      </c>
      <c r="F27" s="29"/>
      <c r="G27" s="29"/>
    </row>
  </sheetData>
  <mergeCells count="11">
    <mergeCell ref="A2:G2"/>
    <mergeCell ref="A3:D3"/>
    <mergeCell ref="E4:G4"/>
    <mergeCell ref="A27:D27"/>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7"/>
  <sheetViews>
    <sheetView showZeros="0" workbookViewId="0">
      <selection activeCell="F22" sqref="F22"/>
    </sheetView>
  </sheetViews>
  <sheetFormatPr defaultColWidth="8" defaultRowHeight="14.25" customHeight="1"/>
  <cols>
    <col min="1" max="1" width="21.1416666666667" customWidth="1"/>
    <col min="2" max="2" width="13.6333333333333" customWidth="1"/>
    <col min="3" max="3" width="11.75" customWidth="1"/>
    <col min="4" max="19" width="10.1333333333333" customWidth="1"/>
  </cols>
  <sheetData>
    <row r="1" ht="12" customHeight="1" spans="1:18">
      <c r="A1" s="180"/>
      <c r="J1" s="192"/>
      <c r="R1" s="3" t="s">
        <v>38</v>
      </c>
    </row>
    <row r="2" ht="36" customHeight="1" spans="1:19">
      <c r="A2" s="181" t="s">
        <v>39</v>
      </c>
      <c r="B2" s="30"/>
      <c r="C2" s="30"/>
      <c r="D2" s="30"/>
      <c r="E2" s="30"/>
      <c r="F2" s="30"/>
      <c r="G2" s="30"/>
      <c r="H2" s="30"/>
      <c r="I2" s="30"/>
      <c r="J2" s="56"/>
      <c r="K2" s="30"/>
      <c r="L2" s="30"/>
      <c r="M2" s="30"/>
      <c r="N2" s="30"/>
      <c r="O2" s="30"/>
      <c r="P2" s="30"/>
      <c r="Q2" s="30"/>
      <c r="R2" s="30"/>
      <c r="S2" s="30"/>
    </row>
    <row r="3" ht="20.25" customHeight="1" spans="1:19">
      <c r="A3" s="105" t="s">
        <v>2</v>
      </c>
      <c r="B3" s="7"/>
      <c r="C3" s="7"/>
      <c r="D3" s="7"/>
      <c r="E3" s="7"/>
      <c r="F3" s="7"/>
      <c r="G3" s="7"/>
      <c r="H3" s="7"/>
      <c r="I3" s="7"/>
      <c r="J3" s="193"/>
      <c r="K3" s="7"/>
      <c r="L3" s="7"/>
      <c r="M3" s="7"/>
      <c r="N3" s="8"/>
      <c r="O3" s="8"/>
      <c r="P3" s="8"/>
      <c r="Q3" s="8"/>
      <c r="R3" s="8" t="s">
        <v>3</v>
      </c>
      <c r="S3" s="8" t="s">
        <v>3</v>
      </c>
    </row>
    <row r="4" ht="18.75" customHeight="1" spans="1:19">
      <c r="A4" s="182" t="s">
        <v>40</v>
      </c>
      <c r="B4" s="183" t="s">
        <v>41</v>
      </c>
      <c r="C4" s="183" t="s">
        <v>42</v>
      </c>
      <c r="D4" s="184" t="s">
        <v>43</v>
      </c>
      <c r="E4" s="185"/>
      <c r="F4" s="185"/>
      <c r="G4" s="185"/>
      <c r="H4" s="185"/>
      <c r="I4" s="185"/>
      <c r="J4" s="194"/>
      <c r="K4" s="185"/>
      <c r="L4" s="185"/>
      <c r="M4" s="185"/>
      <c r="N4" s="195"/>
      <c r="O4" s="195" t="s">
        <v>31</v>
      </c>
      <c r="P4" s="195"/>
      <c r="Q4" s="195"/>
      <c r="R4" s="195"/>
      <c r="S4" s="195"/>
    </row>
    <row r="5" ht="18" customHeight="1" spans="1:19">
      <c r="A5" s="186"/>
      <c r="B5" s="187"/>
      <c r="C5" s="187"/>
      <c r="D5" s="187" t="s">
        <v>44</v>
      </c>
      <c r="E5" s="187" t="s">
        <v>45</v>
      </c>
      <c r="F5" s="187" t="s">
        <v>46</v>
      </c>
      <c r="G5" s="187" t="s">
        <v>47</v>
      </c>
      <c r="H5" s="187" t="s">
        <v>48</v>
      </c>
      <c r="I5" s="196" t="s">
        <v>49</v>
      </c>
      <c r="J5" s="197"/>
      <c r="K5" s="196" t="s">
        <v>50</v>
      </c>
      <c r="L5" s="196" t="s">
        <v>51</v>
      </c>
      <c r="M5" s="196" t="s">
        <v>52</v>
      </c>
      <c r="N5" s="198" t="s">
        <v>53</v>
      </c>
      <c r="O5" s="199" t="s">
        <v>44</v>
      </c>
      <c r="P5" s="199" t="s">
        <v>45</v>
      </c>
      <c r="Q5" s="199" t="s">
        <v>46</v>
      </c>
      <c r="R5" s="199" t="s">
        <v>47</v>
      </c>
      <c r="S5" s="199" t="s">
        <v>54</v>
      </c>
    </row>
    <row r="6" ht="29.25" customHeight="1" spans="1:19">
      <c r="A6" s="188"/>
      <c r="B6" s="189"/>
      <c r="C6" s="189"/>
      <c r="D6" s="189"/>
      <c r="E6" s="189"/>
      <c r="F6" s="189"/>
      <c r="G6" s="189"/>
      <c r="H6" s="189"/>
      <c r="I6" s="200" t="s">
        <v>44</v>
      </c>
      <c r="J6" s="200" t="s">
        <v>55</v>
      </c>
      <c r="K6" s="200" t="s">
        <v>50</v>
      </c>
      <c r="L6" s="200" t="s">
        <v>51</v>
      </c>
      <c r="M6" s="200" t="s">
        <v>52</v>
      </c>
      <c r="N6" s="200" t="s">
        <v>53</v>
      </c>
      <c r="O6" s="200"/>
      <c r="P6" s="200"/>
      <c r="Q6" s="200"/>
      <c r="R6" s="200"/>
      <c r="S6" s="200"/>
    </row>
    <row r="7" ht="16.5" customHeight="1" spans="1:19">
      <c r="A7" s="190">
        <v>1</v>
      </c>
      <c r="B7" s="20">
        <v>2</v>
      </c>
      <c r="C7" s="20">
        <v>3</v>
      </c>
      <c r="D7" s="20">
        <v>4</v>
      </c>
      <c r="E7" s="190">
        <v>5</v>
      </c>
      <c r="F7" s="20">
        <v>6</v>
      </c>
      <c r="G7" s="20">
        <v>7</v>
      </c>
      <c r="H7" s="190">
        <v>8</v>
      </c>
      <c r="I7" s="20">
        <v>9</v>
      </c>
      <c r="J7" s="39">
        <v>10</v>
      </c>
      <c r="K7" s="39">
        <v>11</v>
      </c>
      <c r="L7" s="201">
        <v>12</v>
      </c>
      <c r="M7" s="39">
        <v>13</v>
      </c>
      <c r="N7" s="39">
        <v>14</v>
      </c>
      <c r="O7" s="39">
        <v>15</v>
      </c>
      <c r="P7" s="39">
        <v>16</v>
      </c>
      <c r="Q7" s="39">
        <v>17</v>
      </c>
      <c r="R7" s="39">
        <v>18</v>
      </c>
      <c r="S7" s="39">
        <v>19</v>
      </c>
    </row>
    <row r="8" ht="31.4" customHeight="1" spans="1:19">
      <c r="A8" s="75">
        <v>571001</v>
      </c>
      <c r="B8" s="75" t="s">
        <v>56</v>
      </c>
      <c r="C8" s="24">
        <v>32262447.88</v>
      </c>
      <c r="D8" s="150">
        <v>32262447.88</v>
      </c>
      <c r="E8" s="103">
        <v>32262447.88</v>
      </c>
      <c r="F8" s="103"/>
      <c r="G8" s="103"/>
      <c r="H8" s="103"/>
      <c r="I8" s="103"/>
      <c r="J8" s="103"/>
      <c r="K8" s="103"/>
      <c r="L8" s="103"/>
      <c r="M8" s="103"/>
      <c r="N8" s="103"/>
      <c r="O8" s="103"/>
      <c r="P8" s="103"/>
      <c r="Q8" s="103"/>
      <c r="R8" s="103"/>
      <c r="S8" s="103"/>
    </row>
    <row r="9" ht="31.4" customHeight="1" spans="1:19">
      <c r="A9" s="74"/>
      <c r="B9" s="74"/>
      <c r="C9" s="24"/>
      <c r="D9" s="150"/>
      <c r="E9" s="103"/>
      <c r="F9" s="103"/>
      <c r="G9" s="103"/>
      <c r="H9" s="103"/>
      <c r="I9" s="103"/>
      <c r="J9" s="103"/>
      <c r="K9" s="103"/>
      <c r="L9" s="103"/>
      <c r="M9" s="103"/>
      <c r="N9" s="103"/>
      <c r="O9" s="103"/>
      <c r="P9" s="103"/>
      <c r="Q9" s="103"/>
      <c r="R9" s="103"/>
      <c r="S9" s="103"/>
    </row>
    <row r="10" ht="31.4" customHeight="1" spans="1:19">
      <c r="A10" s="74"/>
      <c r="B10" s="74"/>
      <c r="C10" s="24"/>
      <c r="D10" s="150"/>
      <c r="E10" s="103"/>
      <c r="F10" s="103"/>
      <c r="G10" s="103"/>
      <c r="H10" s="103"/>
      <c r="I10" s="103"/>
      <c r="J10" s="103"/>
      <c r="K10" s="103"/>
      <c r="L10" s="103"/>
      <c r="M10" s="103"/>
      <c r="N10" s="103"/>
      <c r="O10" s="103"/>
      <c r="P10" s="103"/>
      <c r="Q10" s="103"/>
      <c r="R10" s="103"/>
      <c r="S10" s="103"/>
    </row>
    <row r="11" ht="31.4" customHeight="1" spans="1:19">
      <c r="A11" s="74"/>
      <c r="B11" s="74"/>
      <c r="C11" s="24"/>
      <c r="D11" s="150"/>
      <c r="E11" s="103"/>
      <c r="F11" s="103"/>
      <c r="G11" s="103"/>
      <c r="H11" s="103"/>
      <c r="I11" s="103"/>
      <c r="J11" s="103"/>
      <c r="K11" s="103"/>
      <c r="L11" s="103"/>
      <c r="M11" s="103"/>
      <c r="N11" s="103"/>
      <c r="O11" s="103"/>
      <c r="P11" s="103"/>
      <c r="Q11" s="103"/>
      <c r="R11" s="103"/>
      <c r="S11" s="103"/>
    </row>
    <row r="12" ht="31.4" customHeight="1" spans="1:19">
      <c r="A12" s="74"/>
      <c r="B12" s="74"/>
      <c r="C12" s="24"/>
      <c r="D12" s="150"/>
      <c r="E12" s="103"/>
      <c r="F12" s="103"/>
      <c r="G12" s="103"/>
      <c r="H12" s="103"/>
      <c r="I12" s="103"/>
      <c r="J12" s="103"/>
      <c r="K12" s="103"/>
      <c r="L12" s="103"/>
      <c r="M12" s="103"/>
      <c r="N12" s="103"/>
      <c r="O12" s="103"/>
      <c r="P12" s="103"/>
      <c r="Q12" s="103"/>
      <c r="R12" s="103"/>
      <c r="S12" s="103"/>
    </row>
    <row r="13" ht="31.4" customHeight="1" spans="1:19">
      <c r="A13" s="74"/>
      <c r="B13" s="74"/>
      <c r="C13" s="24"/>
      <c r="D13" s="150"/>
      <c r="E13" s="103"/>
      <c r="F13" s="103"/>
      <c r="G13" s="103"/>
      <c r="H13" s="103"/>
      <c r="I13" s="103"/>
      <c r="J13" s="103"/>
      <c r="K13" s="103"/>
      <c r="L13" s="103"/>
      <c r="M13" s="103"/>
      <c r="N13" s="103"/>
      <c r="O13" s="103"/>
      <c r="P13" s="103"/>
      <c r="Q13" s="103"/>
      <c r="R13" s="103"/>
      <c r="S13" s="103"/>
    </row>
    <row r="14" ht="31.4" customHeight="1" spans="1:19">
      <c r="A14" s="74"/>
      <c r="B14" s="74"/>
      <c r="C14" s="24"/>
      <c r="D14" s="150"/>
      <c r="E14" s="103"/>
      <c r="F14" s="103"/>
      <c r="G14" s="103"/>
      <c r="H14" s="103"/>
      <c r="I14" s="103"/>
      <c r="J14" s="103"/>
      <c r="K14" s="103"/>
      <c r="L14" s="103"/>
      <c r="M14" s="103"/>
      <c r="N14" s="103"/>
      <c r="O14" s="103"/>
      <c r="P14" s="103"/>
      <c r="Q14" s="103"/>
      <c r="R14" s="103"/>
      <c r="S14" s="103"/>
    </row>
    <row r="15" ht="31.4" customHeight="1" spans="1:19">
      <c r="A15" s="74"/>
      <c r="B15" s="74"/>
      <c r="C15" s="24"/>
      <c r="D15" s="150"/>
      <c r="E15" s="103"/>
      <c r="F15" s="103"/>
      <c r="G15" s="103"/>
      <c r="H15" s="103"/>
      <c r="I15" s="103"/>
      <c r="J15" s="103"/>
      <c r="K15" s="103"/>
      <c r="L15" s="103"/>
      <c r="M15" s="103"/>
      <c r="N15" s="103"/>
      <c r="O15" s="103"/>
      <c r="P15" s="103"/>
      <c r="Q15" s="103"/>
      <c r="R15" s="103"/>
      <c r="S15" s="103"/>
    </row>
    <row r="16" ht="33" customHeight="1" spans="1:19">
      <c r="A16" s="74"/>
      <c r="B16" s="74"/>
      <c r="C16" s="24"/>
      <c r="D16" s="150"/>
      <c r="E16" s="103"/>
      <c r="F16" s="103"/>
      <c r="G16" s="103"/>
      <c r="H16" s="103"/>
      <c r="I16" s="103"/>
      <c r="J16" s="103"/>
      <c r="K16" s="103"/>
      <c r="L16" s="103"/>
      <c r="M16" s="103"/>
      <c r="N16" s="103"/>
      <c r="O16" s="103"/>
      <c r="P16" s="103"/>
      <c r="Q16" s="103"/>
      <c r="R16" s="103"/>
      <c r="S16" s="103"/>
    </row>
    <row r="17" s="1" customFormat="1" ht="23" customHeight="1" spans="1:19">
      <c r="A17" s="173" t="s">
        <v>42</v>
      </c>
      <c r="B17" s="191"/>
      <c r="C17" s="171">
        <v>32262447.88</v>
      </c>
      <c r="D17" s="171">
        <v>32262447.88</v>
      </c>
      <c r="E17" s="104">
        <v>32262447.88</v>
      </c>
      <c r="F17" s="104"/>
      <c r="G17" s="104"/>
      <c r="H17" s="104"/>
      <c r="I17" s="104"/>
      <c r="J17" s="104"/>
      <c r="K17" s="104"/>
      <c r="L17" s="104"/>
      <c r="M17" s="104"/>
      <c r="N17" s="104"/>
      <c r="O17" s="104"/>
      <c r="P17" s="104"/>
      <c r="Q17" s="104"/>
      <c r="R17" s="104"/>
      <c r="S17" s="104"/>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56"/>
  <sheetViews>
    <sheetView showZeros="0" topLeftCell="A35" workbookViewId="0">
      <selection activeCell="F62" sqref="F62"/>
    </sheetView>
  </sheetViews>
  <sheetFormatPr defaultColWidth="14.3833333333333" defaultRowHeight="14.25" customHeight="1"/>
  <cols>
    <col min="1" max="16384" width="14.3833333333333" customWidth="1"/>
  </cols>
  <sheetData>
    <row r="1" ht="15.75" customHeight="1" spans="15:15">
      <c r="O1" s="115" t="s">
        <v>57</v>
      </c>
    </row>
    <row r="2" ht="28.5" customHeight="1" spans="1:15">
      <c r="A2" s="30" t="s">
        <v>58</v>
      </c>
      <c r="B2" s="30"/>
      <c r="C2" s="30"/>
      <c r="D2" s="30"/>
      <c r="E2" s="30"/>
      <c r="F2" s="30"/>
      <c r="G2" s="30"/>
      <c r="H2" s="30"/>
      <c r="I2" s="30"/>
      <c r="J2" s="30"/>
      <c r="K2" s="30"/>
      <c r="L2" s="30"/>
      <c r="M2" s="30"/>
      <c r="N2" s="30"/>
      <c r="O2" s="30"/>
    </row>
    <row r="3" ht="15" customHeight="1" spans="1:15">
      <c r="A3" s="116" t="s">
        <v>2</v>
      </c>
      <c r="B3" s="117"/>
      <c r="C3" s="67"/>
      <c r="D3" s="67"/>
      <c r="E3" s="67"/>
      <c r="F3" s="67"/>
      <c r="G3" s="7"/>
      <c r="H3" s="67"/>
      <c r="I3" s="67"/>
      <c r="J3" s="7"/>
      <c r="K3" s="67"/>
      <c r="L3" s="67"/>
      <c r="M3" s="7"/>
      <c r="N3" s="7"/>
      <c r="O3" s="118" t="s">
        <v>3</v>
      </c>
    </row>
    <row r="4" ht="18.75" customHeight="1" spans="1:15">
      <c r="A4" s="10" t="s">
        <v>59</v>
      </c>
      <c r="B4" s="10" t="s">
        <v>60</v>
      </c>
      <c r="C4" s="16" t="s">
        <v>42</v>
      </c>
      <c r="D4" s="119" t="s">
        <v>45</v>
      </c>
      <c r="E4" s="119"/>
      <c r="F4" s="119"/>
      <c r="G4" s="176" t="s">
        <v>46</v>
      </c>
      <c r="H4" s="10" t="s">
        <v>47</v>
      </c>
      <c r="I4" s="10" t="s">
        <v>61</v>
      </c>
      <c r="J4" s="11" t="s">
        <v>62</v>
      </c>
      <c r="K4" s="71" t="s">
        <v>63</v>
      </c>
      <c r="L4" s="71" t="s">
        <v>64</v>
      </c>
      <c r="M4" s="71" t="s">
        <v>65</v>
      </c>
      <c r="N4" s="71" t="s">
        <v>66</v>
      </c>
      <c r="O4" s="98" t="s">
        <v>67</v>
      </c>
    </row>
    <row r="5" ht="30" customHeight="1" spans="1:15">
      <c r="A5" s="19"/>
      <c r="B5" s="19"/>
      <c r="C5" s="19"/>
      <c r="D5" s="119" t="s">
        <v>44</v>
      </c>
      <c r="E5" s="119" t="s">
        <v>68</v>
      </c>
      <c r="F5" s="119" t="s">
        <v>69</v>
      </c>
      <c r="G5" s="19"/>
      <c r="H5" s="19"/>
      <c r="I5" s="19"/>
      <c r="J5" s="119" t="s">
        <v>44</v>
      </c>
      <c r="K5" s="102" t="s">
        <v>63</v>
      </c>
      <c r="L5" s="102" t="s">
        <v>64</v>
      </c>
      <c r="M5" s="102" t="s">
        <v>65</v>
      </c>
      <c r="N5" s="102" t="s">
        <v>66</v>
      </c>
      <c r="O5" s="102" t="s">
        <v>67</v>
      </c>
    </row>
    <row r="6" ht="16.5" customHeight="1" spans="1:15">
      <c r="A6" s="119">
        <v>1</v>
      </c>
      <c r="B6" s="119">
        <v>2</v>
      </c>
      <c r="C6" s="119">
        <v>3</v>
      </c>
      <c r="D6" s="119">
        <v>4</v>
      </c>
      <c r="E6" s="119">
        <v>5</v>
      </c>
      <c r="F6" s="119">
        <v>6</v>
      </c>
      <c r="G6" s="119">
        <v>7</v>
      </c>
      <c r="H6" s="58">
        <v>8</v>
      </c>
      <c r="I6" s="58">
        <v>9</v>
      </c>
      <c r="J6" s="58">
        <v>10</v>
      </c>
      <c r="K6" s="58">
        <v>11</v>
      </c>
      <c r="L6" s="58">
        <v>12</v>
      </c>
      <c r="M6" s="58">
        <v>13</v>
      </c>
      <c r="N6" s="58">
        <v>14</v>
      </c>
      <c r="O6" s="119">
        <v>15</v>
      </c>
    </row>
    <row r="7" ht="20.25" customHeight="1" spans="1:15">
      <c r="A7" s="177">
        <v>201</v>
      </c>
      <c r="B7" s="178" t="s">
        <v>70</v>
      </c>
      <c r="C7" s="179">
        <v>9014821.47</v>
      </c>
      <c r="D7" s="179">
        <v>9014821.47</v>
      </c>
      <c r="E7" s="179">
        <v>8195341.47</v>
      </c>
      <c r="F7" s="179">
        <v>819480</v>
      </c>
      <c r="G7" s="103"/>
      <c r="H7" s="150"/>
      <c r="I7" s="150"/>
      <c r="J7" s="150"/>
      <c r="K7" s="150"/>
      <c r="L7" s="150"/>
      <c r="M7" s="103"/>
      <c r="N7" s="150"/>
      <c r="O7" s="150"/>
    </row>
    <row r="8" ht="20.25" customHeight="1" spans="1:15">
      <c r="A8" s="177">
        <v>20101</v>
      </c>
      <c r="B8" s="178" t="str">
        <f>"  "&amp;"人大事务"</f>
        <v>  人大事务</v>
      </c>
      <c r="C8" s="179">
        <v>295802.44</v>
      </c>
      <c r="D8" s="179">
        <v>295802.44</v>
      </c>
      <c r="E8" s="179">
        <v>205802.44</v>
      </c>
      <c r="F8" s="179">
        <v>90000</v>
      </c>
      <c r="G8" s="103"/>
      <c r="H8" s="150"/>
      <c r="I8" s="150"/>
      <c r="J8" s="150"/>
      <c r="K8" s="150"/>
      <c r="L8" s="150"/>
      <c r="M8" s="103"/>
      <c r="N8" s="150"/>
      <c r="O8" s="150"/>
    </row>
    <row r="9" ht="20.25" customHeight="1" spans="1:15">
      <c r="A9" s="177">
        <v>2010101</v>
      </c>
      <c r="B9" s="178" t="str">
        <f>"    "&amp;"行政运行"</f>
        <v>    行政运行</v>
      </c>
      <c r="C9" s="179">
        <v>205802.44</v>
      </c>
      <c r="D9" s="179">
        <v>205802.44</v>
      </c>
      <c r="E9" s="179">
        <v>205802.44</v>
      </c>
      <c r="F9" s="179"/>
      <c r="G9" s="103"/>
      <c r="H9" s="150"/>
      <c r="I9" s="150"/>
      <c r="J9" s="150"/>
      <c r="K9" s="150"/>
      <c r="L9" s="150"/>
      <c r="M9" s="103"/>
      <c r="N9" s="150"/>
      <c r="O9" s="150"/>
    </row>
    <row r="10" ht="20.25" customHeight="1" spans="1:15">
      <c r="A10" s="177">
        <v>2010199</v>
      </c>
      <c r="B10" s="178" t="str">
        <f>"    "&amp;"其他人大事务支出"</f>
        <v>    其他人大事务支出</v>
      </c>
      <c r="C10" s="179">
        <v>90000</v>
      </c>
      <c r="D10" s="179">
        <v>90000</v>
      </c>
      <c r="E10" s="179"/>
      <c r="F10" s="179">
        <v>90000</v>
      </c>
      <c r="G10" s="103"/>
      <c r="H10" s="150"/>
      <c r="I10" s="150"/>
      <c r="J10" s="150"/>
      <c r="K10" s="150"/>
      <c r="L10" s="150"/>
      <c r="M10" s="103"/>
      <c r="N10" s="150"/>
      <c r="O10" s="150"/>
    </row>
    <row r="11" ht="20.25" customHeight="1" spans="1:15">
      <c r="A11" s="177">
        <v>20103</v>
      </c>
      <c r="B11" s="178" t="str">
        <f>"  "&amp;"政府办公厅（室）及相关机构事务"</f>
        <v>  政府办公厅（室）及相关机构事务</v>
      </c>
      <c r="C11" s="179">
        <v>4354030.07</v>
      </c>
      <c r="D11" s="179">
        <v>4354030.07</v>
      </c>
      <c r="E11" s="179">
        <v>4117030.07</v>
      </c>
      <c r="F11" s="179">
        <v>237000</v>
      </c>
      <c r="G11" s="103"/>
      <c r="H11" s="150"/>
      <c r="I11" s="150"/>
      <c r="J11" s="150"/>
      <c r="K11" s="150"/>
      <c r="L11" s="150"/>
      <c r="M11" s="103"/>
      <c r="N11" s="150"/>
      <c r="O11" s="150"/>
    </row>
    <row r="12" ht="20.25" customHeight="1" spans="1:15">
      <c r="A12" s="177">
        <v>2010301</v>
      </c>
      <c r="B12" s="178" t="str">
        <f>"    "&amp;"行政运行"</f>
        <v>    行政运行</v>
      </c>
      <c r="C12" s="179">
        <v>4117030.07</v>
      </c>
      <c r="D12" s="179">
        <v>4117030.07</v>
      </c>
      <c r="E12" s="179">
        <v>4117030.07</v>
      </c>
      <c r="F12" s="179"/>
      <c r="G12" s="103"/>
      <c r="H12" s="150"/>
      <c r="I12" s="150"/>
      <c r="J12" s="150"/>
      <c r="K12" s="150"/>
      <c r="L12" s="150"/>
      <c r="M12" s="103"/>
      <c r="N12" s="150"/>
      <c r="O12" s="150"/>
    </row>
    <row r="13" ht="20.25" customHeight="1" spans="1:15">
      <c r="A13" s="177">
        <v>2010399</v>
      </c>
      <c r="B13" s="178" t="str">
        <f>"    "&amp;"其他政府办公厅（室）及相关机构事务支出"</f>
        <v>    其他政府办公厅（室）及相关机构事务支出</v>
      </c>
      <c r="C13" s="179">
        <v>237000</v>
      </c>
      <c r="D13" s="179">
        <v>237000</v>
      </c>
      <c r="E13" s="179"/>
      <c r="F13" s="179">
        <v>237000</v>
      </c>
      <c r="G13" s="103"/>
      <c r="H13" s="150"/>
      <c r="I13" s="150"/>
      <c r="J13" s="150"/>
      <c r="K13" s="150"/>
      <c r="L13" s="150"/>
      <c r="M13" s="103"/>
      <c r="N13" s="150"/>
      <c r="O13" s="150"/>
    </row>
    <row r="14" ht="20.25" customHeight="1" spans="1:15">
      <c r="A14" s="177">
        <v>20106</v>
      </c>
      <c r="B14" s="178" t="str">
        <f>"  "&amp;"财政事务"</f>
        <v>  财政事务</v>
      </c>
      <c r="C14" s="179">
        <v>856360.92</v>
      </c>
      <c r="D14" s="179">
        <v>856360.92</v>
      </c>
      <c r="E14" s="179">
        <v>846360.92</v>
      </c>
      <c r="F14" s="179">
        <v>10000</v>
      </c>
      <c r="G14" s="103"/>
      <c r="H14" s="150"/>
      <c r="I14" s="150"/>
      <c r="J14" s="150"/>
      <c r="K14" s="150"/>
      <c r="L14" s="150"/>
      <c r="M14" s="103"/>
      <c r="N14" s="150"/>
      <c r="O14" s="150"/>
    </row>
    <row r="15" ht="20.25" customHeight="1" spans="1:15">
      <c r="A15" s="177">
        <v>2010650</v>
      </c>
      <c r="B15" s="178" t="str">
        <f>"    "&amp;"事业运行"</f>
        <v>    事业运行</v>
      </c>
      <c r="C15" s="179">
        <v>856360.92</v>
      </c>
      <c r="D15" s="179">
        <v>856360.92</v>
      </c>
      <c r="E15" s="179">
        <v>846360.92</v>
      </c>
      <c r="F15" s="179">
        <v>10000</v>
      </c>
      <c r="G15" s="103"/>
      <c r="H15" s="150"/>
      <c r="I15" s="150"/>
      <c r="J15" s="150"/>
      <c r="K15" s="150"/>
      <c r="L15" s="150"/>
      <c r="M15" s="103"/>
      <c r="N15" s="150"/>
      <c r="O15" s="150"/>
    </row>
    <row r="16" ht="20.25" customHeight="1" spans="1:15">
      <c r="A16" s="177">
        <v>20129</v>
      </c>
      <c r="B16" s="178" t="str">
        <f>"  "&amp;"群众团体事务"</f>
        <v>  群众团体事务</v>
      </c>
      <c r="C16" s="179">
        <v>182811</v>
      </c>
      <c r="D16" s="179">
        <v>182811</v>
      </c>
      <c r="E16" s="179">
        <v>182811</v>
      </c>
      <c r="F16" s="179"/>
      <c r="G16" s="103"/>
      <c r="H16" s="150"/>
      <c r="I16" s="150"/>
      <c r="J16" s="150"/>
      <c r="K16" s="150"/>
      <c r="L16" s="150"/>
      <c r="M16" s="103"/>
      <c r="N16" s="150"/>
      <c r="O16" s="150"/>
    </row>
    <row r="17" ht="20.25" customHeight="1" spans="1:15">
      <c r="A17" s="177">
        <v>2012901</v>
      </c>
      <c r="B17" s="178" t="str">
        <f>"    "&amp;"行政运行"</f>
        <v>    行政运行</v>
      </c>
      <c r="C17" s="179">
        <v>182811</v>
      </c>
      <c r="D17" s="179">
        <v>182811</v>
      </c>
      <c r="E17" s="179">
        <v>182811</v>
      </c>
      <c r="F17" s="179"/>
      <c r="G17" s="103"/>
      <c r="H17" s="150"/>
      <c r="I17" s="150"/>
      <c r="J17" s="150"/>
      <c r="K17" s="150"/>
      <c r="L17" s="150"/>
      <c r="M17" s="103"/>
      <c r="N17" s="150"/>
      <c r="O17" s="150"/>
    </row>
    <row r="18" ht="20.25" customHeight="1" spans="1:15">
      <c r="A18" s="177">
        <v>20131</v>
      </c>
      <c r="B18" s="178" t="str">
        <f>"  "&amp;"党委办公厅（室）及相关机构事务"</f>
        <v>  党委办公厅（室）及相关机构事务</v>
      </c>
      <c r="C18" s="179">
        <v>2843337.04</v>
      </c>
      <c r="D18" s="179">
        <v>2843337.04</v>
      </c>
      <c r="E18" s="179">
        <v>2843337.04</v>
      </c>
      <c r="F18" s="179"/>
      <c r="G18" s="103"/>
      <c r="H18" s="150"/>
      <c r="I18" s="150"/>
      <c r="J18" s="150"/>
      <c r="K18" s="150"/>
      <c r="L18" s="150"/>
      <c r="M18" s="103"/>
      <c r="N18" s="150"/>
      <c r="O18" s="150"/>
    </row>
    <row r="19" ht="20.25" customHeight="1" spans="1:15">
      <c r="A19" s="177">
        <v>2013101</v>
      </c>
      <c r="B19" s="178" t="str">
        <f>"    "&amp;"行政运行"</f>
        <v>    行政运行</v>
      </c>
      <c r="C19" s="179">
        <v>2843337.04</v>
      </c>
      <c r="D19" s="179">
        <v>2843337.04</v>
      </c>
      <c r="E19" s="179">
        <v>2843337.04</v>
      </c>
      <c r="F19" s="179"/>
      <c r="G19" s="103"/>
      <c r="H19" s="150"/>
      <c r="I19" s="150"/>
      <c r="J19" s="150"/>
      <c r="K19" s="150"/>
      <c r="L19" s="150"/>
      <c r="M19" s="103"/>
      <c r="N19" s="150"/>
      <c r="O19" s="150"/>
    </row>
    <row r="20" ht="20.25" customHeight="1" spans="1:15">
      <c r="A20" s="177">
        <v>20132</v>
      </c>
      <c r="B20" s="178" t="str">
        <f>"  "&amp;"组织事务"</f>
        <v>  组织事务</v>
      </c>
      <c r="C20" s="179">
        <v>482480</v>
      </c>
      <c r="D20" s="179">
        <v>482480</v>
      </c>
      <c r="E20" s="179"/>
      <c r="F20" s="179">
        <v>482480</v>
      </c>
      <c r="G20" s="103"/>
      <c r="H20" s="150"/>
      <c r="I20" s="150"/>
      <c r="J20" s="150"/>
      <c r="K20" s="150"/>
      <c r="L20" s="150"/>
      <c r="M20" s="103"/>
      <c r="N20" s="150"/>
      <c r="O20" s="150"/>
    </row>
    <row r="21" ht="20.25" customHeight="1" spans="1:15">
      <c r="A21" s="177">
        <v>2013202</v>
      </c>
      <c r="B21" s="178" t="str">
        <f>"    "&amp;"一般行政管理事务"</f>
        <v>    一般行政管理事务</v>
      </c>
      <c r="C21" s="179">
        <v>291480</v>
      </c>
      <c r="D21" s="179">
        <v>291480</v>
      </c>
      <c r="E21" s="179"/>
      <c r="F21" s="179">
        <v>291480</v>
      </c>
      <c r="G21" s="103"/>
      <c r="H21" s="150"/>
      <c r="I21" s="150"/>
      <c r="J21" s="150"/>
      <c r="K21" s="150"/>
      <c r="L21" s="150"/>
      <c r="M21" s="103"/>
      <c r="N21" s="150"/>
      <c r="O21" s="150"/>
    </row>
    <row r="22" ht="20.25" customHeight="1" spans="1:15">
      <c r="A22" s="177">
        <v>2013299</v>
      </c>
      <c r="B22" s="178" t="str">
        <f>"    "&amp;"其他组织事务支出"</f>
        <v>    其他组织事务支出</v>
      </c>
      <c r="C22" s="179">
        <v>191000</v>
      </c>
      <c r="D22" s="179">
        <v>191000</v>
      </c>
      <c r="E22" s="179"/>
      <c r="F22" s="179">
        <v>191000</v>
      </c>
      <c r="G22" s="103"/>
      <c r="H22" s="150"/>
      <c r="I22" s="150"/>
      <c r="J22" s="150"/>
      <c r="K22" s="150"/>
      <c r="L22" s="150"/>
      <c r="M22" s="103"/>
      <c r="N22" s="150"/>
      <c r="O22" s="150"/>
    </row>
    <row r="23" ht="20.25" customHeight="1" spans="1:15">
      <c r="A23" s="177">
        <v>203</v>
      </c>
      <c r="B23" s="178" t="s">
        <v>71</v>
      </c>
      <c r="C23" s="179">
        <v>10000</v>
      </c>
      <c r="D23" s="179">
        <v>10000</v>
      </c>
      <c r="E23" s="179"/>
      <c r="F23" s="179">
        <v>10000</v>
      </c>
      <c r="G23" s="103"/>
      <c r="H23" s="150"/>
      <c r="I23" s="150"/>
      <c r="J23" s="150"/>
      <c r="K23" s="150"/>
      <c r="L23" s="150"/>
      <c r="M23" s="103"/>
      <c r="N23" s="150"/>
      <c r="O23" s="150"/>
    </row>
    <row r="24" ht="20.25" customHeight="1" spans="1:15">
      <c r="A24" s="177">
        <v>20306</v>
      </c>
      <c r="B24" s="178" t="str">
        <f>"  "&amp;"国防动员"</f>
        <v>  国防动员</v>
      </c>
      <c r="C24" s="179">
        <v>10000</v>
      </c>
      <c r="D24" s="179">
        <v>10000</v>
      </c>
      <c r="E24" s="179"/>
      <c r="F24" s="179">
        <v>10000</v>
      </c>
      <c r="G24" s="103"/>
      <c r="H24" s="150"/>
      <c r="I24" s="150"/>
      <c r="J24" s="150"/>
      <c r="K24" s="150"/>
      <c r="L24" s="150"/>
      <c r="M24" s="103"/>
      <c r="N24" s="150"/>
      <c r="O24" s="150"/>
    </row>
    <row r="25" ht="20.25" customHeight="1" spans="1:15">
      <c r="A25" s="177">
        <v>2030601</v>
      </c>
      <c r="B25" s="178" t="str">
        <f>"    "&amp;"兵役征集"</f>
        <v>    兵役征集</v>
      </c>
      <c r="C25" s="179">
        <v>10000</v>
      </c>
      <c r="D25" s="179">
        <v>10000</v>
      </c>
      <c r="E25" s="179"/>
      <c r="F25" s="179">
        <v>10000</v>
      </c>
      <c r="G25" s="103"/>
      <c r="H25" s="150"/>
      <c r="I25" s="150"/>
      <c r="J25" s="150"/>
      <c r="K25" s="150"/>
      <c r="L25" s="150"/>
      <c r="M25" s="103"/>
      <c r="N25" s="150"/>
      <c r="O25" s="150"/>
    </row>
    <row r="26" ht="20.25" customHeight="1" spans="1:15">
      <c r="A26" s="177">
        <v>207</v>
      </c>
      <c r="B26" s="178" t="s">
        <v>72</v>
      </c>
      <c r="C26" s="179">
        <v>405034.83</v>
      </c>
      <c r="D26" s="179">
        <v>405034.83</v>
      </c>
      <c r="E26" s="179">
        <v>405034.83</v>
      </c>
      <c r="F26" s="179"/>
      <c r="G26" s="103"/>
      <c r="H26" s="150"/>
      <c r="I26" s="150"/>
      <c r="J26" s="150"/>
      <c r="K26" s="150"/>
      <c r="L26" s="150"/>
      <c r="M26" s="103"/>
      <c r="N26" s="150"/>
      <c r="O26" s="150"/>
    </row>
    <row r="27" ht="20.25" customHeight="1" spans="1:15">
      <c r="A27" s="177">
        <v>20701</v>
      </c>
      <c r="B27" s="178" t="str">
        <f>"  "&amp;"文化和旅游"</f>
        <v>  文化和旅游</v>
      </c>
      <c r="C27" s="179">
        <v>405034.83</v>
      </c>
      <c r="D27" s="179">
        <v>405034.83</v>
      </c>
      <c r="E27" s="179">
        <v>405034.83</v>
      </c>
      <c r="F27" s="179"/>
      <c r="G27" s="103"/>
      <c r="H27" s="150"/>
      <c r="I27" s="150"/>
      <c r="J27" s="150"/>
      <c r="K27" s="150"/>
      <c r="L27" s="150"/>
      <c r="M27" s="103"/>
      <c r="N27" s="150"/>
      <c r="O27" s="150"/>
    </row>
    <row r="28" ht="20.25" customHeight="1" spans="1:15">
      <c r="A28" s="177">
        <v>2070109</v>
      </c>
      <c r="B28" s="178" t="str">
        <f>"    "&amp;"群众文化"</f>
        <v>    群众文化</v>
      </c>
      <c r="C28" s="179">
        <v>405034.83</v>
      </c>
      <c r="D28" s="179">
        <v>405034.83</v>
      </c>
      <c r="E28" s="179">
        <v>405034.83</v>
      </c>
      <c r="F28" s="179"/>
      <c r="G28" s="103"/>
      <c r="H28" s="150"/>
      <c r="I28" s="150"/>
      <c r="J28" s="150"/>
      <c r="K28" s="150"/>
      <c r="L28" s="150"/>
      <c r="M28" s="103"/>
      <c r="N28" s="150"/>
      <c r="O28" s="150"/>
    </row>
    <row r="29" ht="20.25" customHeight="1" spans="1:15">
      <c r="A29" s="177">
        <v>208</v>
      </c>
      <c r="B29" s="178" t="s">
        <v>73</v>
      </c>
      <c r="C29" s="179">
        <v>2172224.96</v>
      </c>
      <c r="D29" s="179">
        <v>2172224.96</v>
      </c>
      <c r="E29" s="179">
        <v>2143148.96</v>
      </c>
      <c r="F29" s="179">
        <v>29076</v>
      </c>
      <c r="G29" s="103"/>
      <c r="H29" s="150"/>
      <c r="I29" s="150"/>
      <c r="J29" s="150"/>
      <c r="K29" s="150"/>
      <c r="L29" s="150"/>
      <c r="M29" s="103"/>
      <c r="N29" s="150"/>
      <c r="O29" s="150"/>
    </row>
    <row r="30" ht="20.25" customHeight="1" spans="1:15">
      <c r="A30" s="177">
        <v>20805</v>
      </c>
      <c r="B30" s="178" t="str">
        <f>"  "&amp;"行政事业单位养老支出"</f>
        <v>  行政事业单位养老支出</v>
      </c>
      <c r="C30" s="179">
        <v>2143148.96</v>
      </c>
      <c r="D30" s="179">
        <v>2143148.96</v>
      </c>
      <c r="E30" s="179">
        <v>2143148.96</v>
      </c>
      <c r="F30" s="179"/>
      <c r="G30" s="103"/>
      <c r="H30" s="150"/>
      <c r="I30" s="150"/>
      <c r="J30" s="150"/>
      <c r="K30" s="150"/>
      <c r="L30" s="150"/>
      <c r="M30" s="103"/>
      <c r="N30" s="150"/>
      <c r="O30" s="150"/>
    </row>
    <row r="31" ht="20.25" customHeight="1" spans="1:15">
      <c r="A31" s="177">
        <v>2080505</v>
      </c>
      <c r="B31" s="178" t="str">
        <f>"    "&amp;"机关事业单位基本养老保险缴费支出"</f>
        <v>    机关事业单位基本养老保险缴费支出</v>
      </c>
      <c r="C31" s="179">
        <v>2143148.96</v>
      </c>
      <c r="D31" s="179">
        <v>2143148.96</v>
      </c>
      <c r="E31" s="179">
        <v>2143148.96</v>
      </c>
      <c r="F31" s="179"/>
      <c r="G31" s="103"/>
      <c r="H31" s="150"/>
      <c r="I31" s="150"/>
      <c r="J31" s="150"/>
      <c r="K31" s="150"/>
      <c r="L31" s="150"/>
      <c r="M31" s="103"/>
      <c r="N31" s="150"/>
      <c r="O31" s="150"/>
    </row>
    <row r="32" ht="20.25" customHeight="1" spans="1:15">
      <c r="A32" s="177">
        <v>2080506</v>
      </c>
      <c r="B32" s="178" t="str">
        <f>"    "&amp;"机关事业单位职业年金缴费支出"</f>
        <v>    机关事业单位职业年金缴费支出</v>
      </c>
      <c r="C32" s="179"/>
      <c r="D32" s="179"/>
      <c r="E32" s="179"/>
      <c r="F32" s="179"/>
      <c r="G32" s="103"/>
      <c r="H32" s="150"/>
      <c r="I32" s="150"/>
      <c r="J32" s="150"/>
      <c r="K32" s="150"/>
      <c r="L32" s="150"/>
      <c r="M32" s="103"/>
      <c r="N32" s="150"/>
      <c r="O32" s="150"/>
    </row>
    <row r="33" ht="20.25" customHeight="1" spans="1:15">
      <c r="A33" s="177">
        <v>20808</v>
      </c>
      <c r="B33" s="178" t="str">
        <f>"  "&amp;"抚恤"</f>
        <v>  抚恤</v>
      </c>
      <c r="C33" s="179">
        <v>29076</v>
      </c>
      <c r="D33" s="179">
        <v>29076</v>
      </c>
      <c r="E33" s="179"/>
      <c r="F33" s="179">
        <v>29076</v>
      </c>
      <c r="G33" s="103"/>
      <c r="H33" s="150"/>
      <c r="I33" s="150"/>
      <c r="J33" s="150"/>
      <c r="K33" s="150"/>
      <c r="L33" s="150"/>
      <c r="M33" s="103"/>
      <c r="N33" s="150"/>
      <c r="O33" s="150"/>
    </row>
    <row r="34" ht="20.25" customHeight="1" spans="1:15">
      <c r="A34" s="177">
        <v>2080801</v>
      </c>
      <c r="B34" s="178" t="str">
        <f>"    "&amp;"死亡抚恤"</f>
        <v>    死亡抚恤</v>
      </c>
      <c r="C34" s="179">
        <v>29076</v>
      </c>
      <c r="D34" s="179">
        <v>29076</v>
      </c>
      <c r="E34" s="179"/>
      <c r="F34" s="179">
        <v>29076</v>
      </c>
      <c r="G34" s="103"/>
      <c r="H34" s="150"/>
      <c r="I34" s="150"/>
      <c r="J34" s="150"/>
      <c r="K34" s="150"/>
      <c r="L34" s="150"/>
      <c r="M34" s="103"/>
      <c r="N34" s="150"/>
      <c r="O34" s="150"/>
    </row>
    <row r="35" ht="20.25" customHeight="1" spans="1:15">
      <c r="A35" s="177">
        <v>210</v>
      </c>
      <c r="B35" s="178" t="s">
        <v>74</v>
      </c>
      <c r="C35" s="179">
        <v>1778683.13</v>
      </c>
      <c r="D35" s="179">
        <v>1778683.13</v>
      </c>
      <c r="E35" s="179">
        <v>1778683.13</v>
      </c>
      <c r="F35" s="179"/>
      <c r="G35" s="103"/>
      <c r="H35" s="150"/>
      <c r="I35" s="150"/>
      <c r="J35" s="150"/>
      <c r="K35" s="150"/>
      <c r="L35" s="150"/>
      <c r="M35" s="103"/>
      <c r="N35" s="150"/>
      <c r="O35" s="150"/>
    </row>
    <row r="36" ht="20.25" customHeight="1" spans="1:15">
      <c r="A36" s="177">
        <v>21011</v>
      </c>
      <c r="B36" s="178" t="str">
        <f>"  "&amp;"行政事业单位医疗"</f>
        <v>  行政事业单位医疗</v>
      </c>
      <c r="C36" s="179">
        <v>1778683.13</v>
      </c>
      <c r="D36" s="179">
        <v>1778683.13</v>
      </c>
      <c r="E36" s="179">
        <v>1778683.13</v>
      </c>
      <c r="F36" s="179"/>
      <c r="G36" s="103"/>
      <c r="H36" s="150"/>
      <c r="I36" s="150"/>
      <c r="J36" s="150"/>
      <c r="K36" s="150"/>
      <c r="L36" s="150"/>
      <c r="M36" s="103"/>
      <c r="N36" s="150"/>
      <c r="O36" s="150"/>
    </row>
    <row r="37" ht="20.25" customHeight="1" spans="1:15">
      <c r="A37" s="177">
        <v>2101101</v>
      </c>
      <c r="B37" s="178" t="str">
        <f>"    "&amp;"行政单位医疗"</f>
        <v>    行政单位医疗</v>
      </c>
      <c r="C37" s="179">
        <v>423293.85</v>
      </c>
      <c r="D37" s="179">
        <v>423293.85</v>
      </c>
      <c r="E37" s="179">
        <v>423293.85</v>
      </c>
      <c r="F37" s="179"/>
      <c r="G37" s="103"/>
      <c r="H37" s="150"/>
      <c r="I37" s="150"/>
      <c r="J37" s="150"/>
      <c r="K37" s="150"/>
      <c r="L37" s="150"/>
      <c r="M37" s="103"/>
      <c r="N37" s="150"/>
      <c r="O37" s="150"/>
    </row>
    <row r="38" ht="20.25" customHeight="1" spans="1:15">
      <c r="A38" s="177">
        <v>2101102</v>
      </c>
      <c r="B38" s="178" t="str">
        <f>"    "&amp;"事业单位医疗"</f>
        <v>    事业单位医疗</v>
      </c>
      <c r="C38" s="179">
        <v>560556</v>
      </c>
      <c r="D38" s="179">
        <v>560556</v>
      </c>
      <c r="E38" s="179">
        <v>560556</v>
      </c>
      <c r="F38" s="179"/>
      <c r="G38" s="103"/>
      <c r="H38" s="150"/>
      <c r="I38" s="150"/>
      <c r="J38" s="150"/>
      <c r="K38" s="150"/>
      <c r="L38" s="150"/>
      <c r="M38" s="103"/>
      <c r="N38" s="150"/>
      <c r="O38" s="150"/>
    </row>
    <row r="39" ht="20.25" customHeight="1" spans="1:15">
      <c r="A39" s="177">
        <v>2101103</v>
      </c>
      <c r="B39" s="178" t="str">
        <f>"    "&amp;"公务员医疗补助"</f>
        <v>    公务员医疗补助</v>
      </c>
      <c r="C39" s="179">
        <v>731887.92</v>
      </c>
      <c r="D39" s="179">
        <v>731887.92</v>
      </c>
      <c r="E39" s="179">
        <v>731887.92</v>
      </c>
      <c r="F39" s="179"/>
      <c r="G39" s="103"/>
      <c r="H39" s="150"/>
      <c r="I39" s="150"/>
      <c r="J39" s="150"/>
      <c r="K39" s="150"/>
      <c r="L39" s="150"/>
      <c r="M39" s="103"/>
      <c r="N39" s="150"/>
      <c r="O39" s="150"/>
    </row>
    <row r="40" ht="20.25" customHeight="1" spans="1:15">
      <c r="A40" s="177">
        <v>2101199</v>
      </c>
      <c r="B40" s="178" t="str">
        <f>"    "&amp;"其他行政事业单位医疗支出"</f>
        <v>    其他行政事业单位医疗支出</v>
      </c>
      <c r="C40" s="179">
        <v>62945.36</v>
      </c>
      <c r="D40" s="179">
        <v>62945.36</v>
      </c>
      <c r="E40" s="179">
        <v>62945.36</v>
      </c>
      <c r="F40" s="179"/>
      <c r="G40" s="103"/>
      <c r="H40" s="150"/>
      <c r="I40" s="150"/>
      <c r="J40" s="150"/>
      <c r="K40" s="150"/>
      <c r="L40" s="150"/>
      <c r="M40" s="103"/>
      <c r="N40" s="150"/>
      <c r="O40" s="150"/>
    </row>
    <row r="41" ht="20.25" customHeight="1" spans="1:15">
      <c r="A41" s="177">
        <v>213</v>
      </c>
      <c r="B41" s="178" t="s">
        <v>75</v>
      </c>
      <c r="C41" s="179">
        <v>17141299.85</v>
      </c>
      <c r="D41" s="179">
        <v>17141299.85</v>
      </c>
      <c r="E41" s="179">
        <v>7772931.85</v>
      </c>
      <c r="F41" s="179">
        <v>9368368</v>
      </c>
      <c r="G41" s="103"/>
      <c r="H41" s="150"/>
      <c r="I41" s="150"/>
      <c r="J41" s="150"/>
      <c r="K41" s="150"/>
      <c r="L41" s="150"/>
      <c r="M41" s="103"/>
      <c r="N41" s="150"/>
      <c r="O41" s="150"/>
    </row>
    <row r="42" ht="20.25" customHeight="1" spans="1:15">
      <c r="A42" s="177">
        <v>21301</v>
      </c>
      <c r="B42" s="178" t="str">
        <f>"  "&amp;"农业农村"</f>
        <v>  农业农村</v>
      </c>
      <c r="C42" s="179">
        <v>5465020.95</v>
      </c>
      <c r="D42" s="179">
        <v>5465020.95</v>
      </c>
      <c r="E42" s="179">
        <v>5465020.95</v>
      </c>
      <c r="F42" s="179"/>
      <c r="G42" s="103"/>
      <c r="H42" s="150"/>
      <c r="I42" s="150"/>
      <c r="J42" s="150"/>
      <c r="K42" s="150"/>
      <c r="L42" s="150"/>
      <c r="M42" s="103"/>
      <c r="N42" s="150"/>
      <c r="O42" s="150"/>
    </row>
    <row r="43" ht="20.25" customHeight="1" spans="1:15">
      <c r="A43" s="177">
        <v>2130104</v>
      </c>
      <c r="B43" s="178" t="str">
        <f>"    "&amp;"事业运行"</f>
        <v>    事业运行</v>
      </c>
      <c r="C43" s="179">
        <v>5465020.95</v>
      </c>
      <c r="D43" s="179">
        <v>5465020.95</v>
      </c>
      <c r="E43" s="179">
        <v>5465020.95</v>
      </c>
      <c r="F43" s="179"/>
      <c r="G43" s="103"/>
      <c r="H43" s="150"/>
      <c r="I43" s="150"/>
      <c r="J43" s="150"/>
      <c r="K43" s="150"/>
      <c r="L43" s="150"/>
      <c r="M43" s="103"/>
      <c r="N43" s="150"/>
      <c r="O43" s="150"/>
    </row>
    <row r="44" ht="20.25" customHeight="1" spans="1:15">
      <c r="A44" s="177">
        <v>21302</v>
      </c>
      <c r="B44" s="178" t="str">
        <f>"  "&amp;"林业和草原"</f>
        <v>  林业和草原</v>
      </c>
      <c r="C44" s="179">
        <v>1762336.9</v>
      </c>
      <c r="D44" s="179">
        <v>1762336.9</v>
      </c>
      <c r="E44" s="179">
        <v>1762336.9</v>
      </c>
      <c r="F44" s="179"/>
      <c r="G44" s="103"/>
      <c r="H44" s="150"/>
      <c r="I44" s="150"/>
      <c r="J44" s="150"/>
      <c r="K44" s="150"/>
      <c r="L44" s="150"/>
      <c r="M44" s="103"/>
      <c r="N44" s="150"/>
      <c r="O44" s="150"/>
    </row>
    <row r="45" ht="20.25" customHeight="1" spans="1:15">
      <c r="A45" s="177">
        <v>2130204</v>
      </c>
      <c r="B45" s="178" t="str">
        <f>"    "&amp;"事业机构"</f>
        <v>    事业机构</v>
      </c>
      <c r="C45" s="179">
        <v>1762336.9</v>
      </c>
      <c r="D45" s="179">
        <v>1762336.9</v>
      </c>
      <c r="E45" s="179">
        <v>1762336.9</v>
      </c>
      <c r="F45" s="179"/>
      <c r="G45" s="103"/>
      <c r="H45" s="150"/>
      <c r="I45" s="150"/>
      <c r="J45" s="150"/>
      <c r="K45" s="150"/>
      <c r="L45" s="150"/>
      <c r="M45" s="103"/>
      <c r="N45" s="150"/>
      <c r="O45" s="150"/>
    </row>
    <row r="46" ht="20.25" customHeight="1" spans="1:15">
      <c r="A46" s="177">
        <v>21303</v>
      </c>
      <c r="B46" s="178" t="str">
        <f>"  "&amp;"水利"</f>
        <v>  水利</v>
      </c>
      <c r="C46" s="179">
        <v>545574</v>
      </c>
      <c r="D46" s="179">
        <v>545574</v>
      </c>
      <c r="E46" s="179">
        <v>545574</v>
      </c>
      <c r="F46" s="179"/>
      <c r="G46" s="103"/>
      <c r="H46" s="150"/>
      <c r="I46" s="150"/>
      <c r="J46" s="150"/>
      <c r="K46" s="150"/>
      <c r="L46" s="150"/>
      <c r="M46" s="103"/>
      <c r="N46" s="150"/>
      <c r="O46" s="150"/>
    </row>
    <row r="47" ht="20.25" customHeight="1" spans="1:15">
      <c r="A47" s="177">
        <v>2130317</v>
      </c>
      <c r="B47" s="178" t="str">
        <f>"    "&amp;"水利技术推广"</f>
        <v>    水利技术推广</v>
      </c>
      <c r="C47" s="179">
        <v>545574</v>
      </c>
      <c r="D47" s="179">
        <v>545574</v>
      </c>
      <c r="E47" s="179">
        <v>545574</v>
      </c>
      <c r="F47" s="179"/>
      <c r="G47" s="103"/>
      <c r="H47" s="150"/>
      <c r="I47" s="150"/>
      <c r="J47" s="150"/>
      <c r="K47" s="150"/>
      <c r="L47" s="150"/>
      <c r="M47" s="103"/>
      <c r="N47" s="150"/>
      <c r="O47" s="150"/>
    </row>
    <row r="48" ht="20.25" customHeight="1" spans="1:15">
      <c r="A48" s="177">
        <v>21307</v>
      </c>
      <c r="B48" s="178" t="str">
        <f>"  "&amp;"农村综合改革"</f>
        <v>  农村综合改革</v>
      </c>
      <c r="C48" s="179">
        <v>9368368</v>
      </c>
      <c r="D48" s="179">
        <v>9368368</v>
      </c>
      <c r="E48" s="179"/>
      <c r="F48" s="179">
        <v>9368368</v>
      </c>
      <c r="G48" s="103"/>
      <c r="H48" s="150"/>
      <c r="I48" s="150"/>
      <c r="J48" s="150"/>
      <c r="K48" s="150"/>
      <c r="L48" s="150"/>
      <c r="M48" s="103"/>
      <c r="N48" s="150"/>
      <c r="O48" s="150"/>
    </row>
    <row r="49" ht="20.25" customHeight="1" spans="1:15">
      <c r="A49" s="177">
        <v>2130705</v>
      </c>
      <c r="B49" s="178" t="str">
        <f>"    "&amp;"对村民委员会和村党支部的补助"</f>
        <v>    对村民委员会和村党支部的补助</v>
      </c>
      <c r="C49" s="179">
        <v>9368368</v>
      </c>
      <c r="D49" s="179">
        <v>9368368</v>
      </c>
      <c r="E49" s="179"/>
      <c r="F49" s="179">
        <v>9368368</v>
      </c>
      <c r="G49" s="103"/>
      <c r="H49" s="150"/>
      <c r="I49" s="150"/>
      <c r="J49" s="150"/>
      <c r="K49" s="150"/>
      <c r="L49" s="150"/>
      <c r="M49" s="103"/>
      <c r="N49" s="150"/>
      <c r="O49" s="150"/>
    </row>
    <row r="50" ht="20.25" customHeight="1" spans="1:15">
      <c r="A50" s="177">
        <v>221</v>
      </c>
      <c r="B50" s="178" t="s">
        <v>76</v>
      </c>
      <c r="C50" s="179">
        <v>1710383.64</v>
      </c>
      <c r="D50" s="179">
        <v>1710383.64</v>
      </c>
      <c r="E50" s="179">
        <v>1710383.64</v>
      </c>
      <c r="F50" s="179"/>
      <c r="G50" s="103"/>
      <c r="H50" s="150"/>
      <c r="I50" s="150"/>
      <c r="J50" s="150"/>
      <c r="K50" s="150"/>
      <c r="L50" s="150"/>
      <c r="M50" s="103"/>
      <c r="N50" s="150"/>
      <c r="O50" s="150"/>
    </row>
    <row r="51" ht="20.25" customHeight="1" spans="1:15">
      <c r="A51" s="177">
        <v>22102</v>
      </c>
      <c r="B51" s="178" t="str">
        <f>"  "&amp;"住房改革支出"</f>
        <v>  住房改革支出</v>
      </c>
      <c r="C51" s="179">
        <v>1710383.64</v>
      </c>
      <c r="D51" s="179">
        <v>1710383.64</v>
      </c>
      <c r="E51" s="179">
        <v>1710383.64</v>
      </c>
      <c r="F51" s="179"/>
      <c r="G51" s="103"/>
      <c r="H51" s="150"/>
      <c r="I51" s="150"/>
      <c r="J51" s="150"/>
      <c r="K51" s="150"/>
      <c r="L51" s="150"/>
      <c r="M51" s="103"/>
      <c r="N51" s="150"/>
      <c r="O51" s="150"/>
    </row>
    <row r="52" ht="20.25" customHeight="1" spans="1:15">
      <c r="A52" s="177">
        <v>2210201</v>
      </c>
      <c r="B52" s="178" t="str">
        <f>"    "&amp;"住房公积金"</f>
        <v>    住房公积金</v>
      </c>
      <c r="C52" s="179">
        <v>1710383.64</v>
      </c>
      <c r="D52" s="179">
        <v>1710383.64</v>
      </c>
      <c r="E52" s="179">
        <v>1710383.64</v>
      </c>
      <c r="F52" s="179"/>
      <c r="G52" s="103"/>
      <c r="H52" s="150"/>
      <c r="I52" s="150"/>
      <c r="J52" s="150"/>
      <c r="K52" s="150"/>
      <c r="L52" s="150"/>
      <c r="M52" s="103"/>
      <c r="N52" s="150"/>
      <c r="O52" s="150"/>
    </row>
    <row r="53" ht="20.25" customHeight="1" spans="1:15">
      <c r="A53" s="177">
        <v>224</v>
      </c>
      <c r="B53" s="178" t="s">
        <v>77</v>
      </c>
      <c r="C53" s="179">
        <v>30000</v>
      </c>
      <c r="D53" s="179">
        <v>30000</v>
      </c>
      <c r="E53" s="179"/>
      <c r="F53" s="179">
        <v>30000</v>
      </c>
      <c r="G53" s="103"/>
      <c r="H53" s="150"/>
      <c r="I53" s="150"/>
      <c r="J53" s="150"/>
      <c r="K53" s="150"/>
      <c r="L53" s="150"/>
      <c r="M53" s="103"/>
      <c r="N53" s="150"/>
      <c r="O53" s="150"/>
    </row>
    <row r="54" ht="20.25" customHeight="1" spans="1:15">
      <c r="A54" s="177">
        <v>22401</v>
      </c>
      <c r="B54" s="178" t="str">
        <f>"  "&amp;"应急管理事务"</f>
        <v>  应急管理事务</v>
      </c>
      <c r="C54" s="179">
        <v>30000</v>
      </c>
      <c r="D54" s="179">
        <v>30000</v>
      </c>
      <c r="E54" s="179"/>
      <c r="F54" s="179">
        <v>30000</v>
      </c>
      <c r="G54" s="103"/>
      <c r="H54" s="150"/>
      <c r="I54" s="150"/>
      <c r="J54" s="150"/>
      <c r="K54" s="150"/>
      <c r="L54" s="150"/>
      <c r="M54" s="103"/>
      <c r="N54" s="150"/>
      <c r="O54" s="150"/>
    </row>
    <row r="55" ht="20.25" customHeight="1" spans="1:15">
      <c r="A55" s="177">
        <v>2240106</v>
      </c>
      <c r="B55" s="178" t="str">
        <f>"    "&amp;"安全监管"</f>
        <v>    安全监管</v>
      </c>
      <c r="C55" s="179">
        <v>30000</v>
      </c>
      <c r="D55" s="179">
        <v>30000</v>
      </c>
      <c r="E55" s="179"/>
      <c r="F55" s="179">
        <v>30000</v>
      </c>
      <c r="G55" s="103"/>
      <c r="H55" s="150"/>
      <c r="I55" s="150"/>
      <c r="J55" s="150"/>
      <c r="K55" s="150"/>
      <c r="L55" s="150"/>
      <c r="M55" s="103"/>
      <c r="N55" s="150"/>
      <c r="O55" s="150"/>
    </row>
    <row r="56" s="1" customFormat="1" ht="24" customHeight="1" spans="1:15">
      <c r="A56" s="120" t="s">
        <v>78</v>
      </c>
      <c r="B56" s="121" t="s">
        <v>78</v>
      </c>
      <c r="C56" s="171">
        <v>32262447.88</v>
      </c>
      <c r="D56" s="171">
        <v>32262447.88</v>
      </c>
      <c r="E56" s="171">
        <v>22005523.88</v>
      </c>
      <c r="F56" s="171">
        <v>10256924</v>
      </c>
      <c r="G56" s="104"/>
      <c r="H56" s="171"/>
      <c r="I56" s="171"/>
      <c r="J56" s="171"/>
      <c r="K56" s="171"/>
      <c r="L56" s="171"/>
      <c r="M56" s="104"/>
      <c r="N56" s="171"/>
      <c r="O56" s="171"/>
    </row>
  </sheetData>
  <mergeCells count="11">
    <mergeCell ref="A2:O2"/>
    <mergeCell ref="A3:L3"/>
    <mergeCell ref="D4:F4"/>
    <mergeCell ref="J4:O4"/>
    <mergeCell ref="A56:B56"/>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19"/>
  <sheetViews>
    <sheetView showZeros="0" workbookViewId="0">
      <selection activeCell="D15" sqref="D15"/>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13" t="s">
        <v>79</v>
      </c>
    </row>
    <row r="2" ht="31.5" customHeight="1" spans="1:4">
      <c r="A2" s="55" t="s">
        <v>80</v>
      </c>
      <c r="B2" s="163"/>
      <c r="C2" s="163"/>
      <c r="D2" s="163"/>
    </row>
    <row r="3" ht="17.25" customHeight="1" spans="1:4">
      <c r="A3" s="5" t="s">
        <v>2</v>
      </c>
      <c r="B3" s="164"/>
      <c r="C3" s="164"/>
      <c r="D3" s="114" t="s">
        <v>3</v>
      </c>
    </row>
    <row r="4" ht="24.65" customHeight="1" spans="1:4">
      <c r="A4" s="11" t="s">
        <v>4</v>
      </c>
      <c r="B4" s="13"/>
      <c r="C4" s="11" t="s">
        <v>5</v>
      </c>
      <c r="D4" s="13"/>
    </row>
    <row r="5" ht="15.65" customHeight="1" spans="1:4">
      <c r="A5" s="16" t="s">
        <v>6</v>
      </c>
      <c r="B5" s="165" t="s">
        <v>7</v>
      </c>
      <c r="C5" s="16" t="s">
        <v>81</v>
      </c>
      <c r="D5" s="165" t="s">
        <v>7</v>
      </c>
    </row>
    <row r="6" ht="14.15" customHeight="1" spans="1:4">
      <c r="A6" s="19"/>
      <c r="B6" s="18"/>
      <c r="C6" s="19"/>
      <c r="D6" s="18"/>
    </row>
    <row r="7" ht="29.15" customHeight="1" spans="1:4">
      <c r="A7" s="166" t="s">
        <v>82</v>
      </c>
      <c r="B7" s="104">
        <v>32262447.88</v>
      </c>
      <c r="C7" s="167" t="s">
        <v>83</v>
      </c>
      <c r="D7" s="104">
        <v>32262447.88</v>
      </c>
    </row>
    <row r="8" ht="29.15" customHeight="1" spans="1:4">
      <c r="A8" s="168" t="s">
        <v>84</v>
      </c>
      <c r="B8" s="103">
        <v>32262447.88</v>
      </c>
      <c r="C8" s="212" t="s">
        <v>85</v>
      </c>
      <c r="D8" s="103">
        <v>9014821.47</v>
      </c>
    </row>
    <row r="9" ht="29.15" customHeight="1" spans="1:4">
      <c r="A9" s="168" t="s">
        <v>86</v>
      </c>
      <c r="B9" s="103"/>
      <c r="C9" s="212" t="s">
        <v>87</v>
      </c>
      <c r="D9" s="103"/>
    </row>
    <row r="10" ht="29.15" customHeight="1" spans="1:4">
      <c r="A10" s="168" t="s">
        <v>88</v>
      </c>
      <c r="B10" s="103"/>
      <c r="C10" s="212" t="s">
        <v>89</v>
      </c>
      <c r="D10" s="103">
        <v>217224.96</v>
      </c>
    </row>
    <row r="11" ht="29.15" customHeight="1" spans="1:4">
      <c r="A11" s="170" t="s">
        <v>90</v>
      </c>
      <c r="B11" s="171"/>
      <c r="C11" s="212" t="s">
        <v>91</v>
      </c>
      <c r="D11" s="103">
        <v>1778683.13</v>
      </c>
    </row>
    <row r="12" ht="29.15" customHeight="1" spans="1:4">
      <c r="A12" s="168" t="s">
        <v>84</v>
      </c>
      <c r="B12" s="150"/>
      <c r="C12" s="212" t="s">
        <v>92</v>
      </c>
      <c r="D12" s="103"/>
    </row>
    <row r="13" ht="29.15" customHeight="1" spans="1:4">
      <c r="A13" s="172" t="s">
        <v>86</v>
      </c>
      <c r="B13" s="150"/>
      <c r="C13" s="212" t="s">
        <v>93</v>
      </c>
      <c r="D13" s="103">
        <v>1710383.64</v>
      </c>
    </row>
    <row r="14" ht="29.15" customHeight="1" spans="1:4">
      <c r="A14" s="172" t="s">
        <v>88</v>
      </c>
      <c r="B14" s="171"/>
      <c r="C14" s="212" t="s">
        <v>94</v>
      </c>
      <c r="D14" s="103">
        <v>30000</v>
      </c>
    </row>
    <row r="15" ht="29.15" customHeight="1" spans="1:4">
      <c r="A15" s="173"/>
      <c r="B15" s="171"/>
      <c r="C15" s="212" t="s">
        <v>95</v>
      </c>
      <c r="D15" s="171">
        <v>10000</v>
      </c>
    </row>
    <row r="16" ht="29.15" customHeight="1" spans="1:4">
      <c r="A16" s="173"/>
      <c r="B16" s="171"/>
      <c r="C16" s="212" t="s">
        <v>96</v>
      </c>
      <c r="D16" s="171">
        <v>405034.83</v>
      </c>
    </row>
    <row r="17" ht="29.15" customHeight="1" spans="1:4">
      <c r="A17" s="173"/>
      <c r="B17" s="171"/>
      <c r="C17" s="212" t="s">
        <v>97</v>
      </c>
      <c r="D17" s="171">
        <v>17141299.85</v>
      </c>
    </row>
    <row r="18" ht="29.15" customHeight="1" spans="1:4">
      <c r="A18" s="173"/>
      <c r="B18" s="171"/>
      <c r="C18" s="174" t="s">
        <v>98</v>
      </c>
      <c r="D18" s="171"/>
    </row>
    <row r="19" ht="29.15" customHeight="1" spans="1:4">
      <c r="A19" s="173" t="s">
        <v>99</v>
      </c>
      <c r="B19" s="171">
        <v>32262447.88</v>
      </c>
      <c r="C19" s="175" t="s">
        <v>37</v>
      </c>
      <c r="D19" s="171">
        <v>32262447.88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55"/>
  <sheetViews>
    <sheetView showZeros="0" topLeftCell="A31" workbookViewId="0">
      <selection activeCell="H60" sqref="H60"/>
    </sheetView>
  </sheetViews>
  <sheetFormatPr defaultColWidth="9.14166666666667" defaultRowHeight="14.25" customHeight="1" outlineLevelCol="6"/>
  <cols>
    <col min="1" max="7" width="23.6333333333333" customWidth="1"/>
  </cols>
  <sheetData>
    <row r="1" ht="12" customHeight="1" spans="4:7">
      <c r="D1" s="137"/>
      <c r="F1" s="115"/>
      <c r="G1" s="115" t="s">
        <v>100</v>
      </c>
    </row>
    <row r="2" ht="39" customHeight="1" spans="1:7">
      <c r="A2" s="4" t="s">
        <v>101</v>
      </c>
      <c r="B2" s="4"/>
      <c r="C2" s="4"/>
      <c r="D2" s="4"/>
      <c r="E2" s="4"/>
      <c r="F2" s="4"/>
      <c r="G2" s="4"/>
    </row>
    <row r="3" ht="18" customHeight="1" spans="1:7">
      <c r="A3" s="5" t="s">
        <v>2</v>
      </c>
      <c r="F3" s="118"/>
      <c r="G3" s="118" t="s">
        <v>3</v>
      </c>
    </row>
    <row r="4" ht="20.25" customHeight="1" spans="1:7">
      <c r="A4" s="152" t="s">
        <v>102</v>
      </c>
      <c r="B4" s="153"/>
      <c r="C4" s="154" t="s">
        <v>42</v>
      </c>
      <c r="D4" s="12" t="s">
        <v>68</v>
      </c>
      <c r="E4" s="12"/>
      <c r="F4" s="13"/>
      <c r="G4" s="154" t="s">
        <v>69</v>
      </c>
    </row>
    <row r="5" ht="20.25" customHeight="1" spans="1:7">
      <c r="A5" s="155" t="s">
        <v>59</v>
      </c>
      <c r="B5" s="156" t="s">
        <v>60</v>
      </c>
      <c r="C5" s="106"/>
      <c r="D5" s="106" t="s">
        <v>44</v>
      </c>
      <c r="E5" s="106" t="s">
        <v>103</v>
      </c>
      <c r="F5" s="106" t="s">
        <v>104</v>
      </c>
      <c r="G5" s="106"/>
    </row>
    <row r="6" ht="13.5" customHeight="1" spans="1:7">
      <c r="A6" s="157" t="s">
        <v>105</v>
      </c>
      <c r="B6" s="157" t="s">
        <v>106</v>
      </c>
      <c r="C6" s="157" t="s">
        <v>107</v>
      </c>
      <c r="D6" s="119"/>
      <c r="E6" s="157" t="s">
        <v>108</v>
      </c>
      <c r="F6" s="157" t="s">
        <v>109</v>
      </c>
      <c r="G6" s="157" t="s">
        <v>110</v>
      </c>
    </row>
    <row r="7" ht="18" customHeight="1" spans="1:7">
      <c r="A7" s="122" t="s">
        <v>111</v>
      </c>
      <c r="B7" s="122" t="s">
        <v>70</v>
      </c>
      <c r="C7" s="158">
        <v>9014821.47</v>
      </c>
      <c r="D7" s="158">
        <v>8195341.47</v>
      </c>
      <c r="E7" s="158">
        <v>7342321.59</v>
      </c>
      <c r="F7" s="158">
        <v>853019.88</v>
      </c>
      <c r="G7" s="158">
        <v>819480</v>
      </c>
    </row>
    <row r="8" ht="18" customHeight="1" spans="1:7">
      <c r="A8" s="159" t="s">
        <v>112</v>
      </c>
      <c r="B8" s="159" t="s">
        <v>113</v>
      </c>
      <c r="C8" s="158">
        <v>295802.44</v>
      </c>
      <c r="D8" s="158">
        <v>205802.44</v>
      </c>
      <c r="E8" s="158">
        <v>187579</v>
      </c>
      <c r="F8" s="158">
        <v>18223.44</v>
      </c>
      <c r="G8" s="158">
        <v>90000</v>
      </c>
    </row>
    <row r="9" ht="18" customHeight="1" spans="1:7">
      <c r="A9" s="160" t="s">
        <v>114</v>
      </c>
      <c r="B9" s="160" t="s">
        <v>115</v>
      </c>
      <c r="C9" s="158">
        <v>205802.44</v>
      </c>
      <c r="D9" s="158">
        <v>205802.44</v>
      </c>
      <c r="E9" s="158">
        <v>187579</v>
      </c>
      <c r="F9" s="158">
        <v>18223.44</v>
      </c>
      <c r="G9" s="158"/>
    </row>
    <row r="10" ht="18" customHeight="1" spans="1:7">
      <c r="A10" s="160" t="s">
        <v>116</v>
      </c>
      <c r="B10" s="160" t="s">
        <v>117</v>
      </c>
      <c r="C10" s="158">
        <v>90000</v>
      </c>
      <c r="D10" s="158"/>
      <c r="E10" s="158"/>
      <c r="F10" s="158"/>
      <c r="G10" s="158">
        <v>90000</v>
      </c>
    </row>
    <row r="11" ht="18" customHeight="1" spans="1:7">
      <c r="A11" s="159" t="s">
        <v>118</v>
      </c>
      <c r="B11" s="159" t="s">
        <v>119</v>
      </c>
      <c r="C11" s="158">
        <v>4354030.07</v>
      </c>
      <c r="D11" s="158">
        <v>4117030.07</v>
      </c>
      <c r="E11" s="158">
        <v>3582871.91</v>
      </c>
      <c r="F11" s="158">
        <v>534158.16</v>
      </c>
      <c r="G11" s="158">
        <v>237000</v>
      </c>
    </row>
    <row r="12" ht="18" customHeight="1" spans="1:7">
      <c r="A12" s="160" t="s">
        <v>120</v>
      </c>
      <c r="B12" s="160" t="s">
        <v>115</v>
      </c>
      <c r="C12" s="158">
        <v>4117030.07</v>
      </c>
      <c r="D12" s="158">
        <v>4117030.07</v>
      </c>
      <c r="E12" s="158">
        <v>3582871.91</v>
      </c>
      <c r="F12" s="158">
        <v>534158.16</v>
      </c>
      <c r="G12" s="158"/>
    </row>
    <row r="13" ht="18" customHeight="1" spans="1:7">
      <c r="A13" s="160" t="s">
        <v>121</v>
      </c>
      <c r="B13" s="160" t="s">
        <v>122</v>
      </c>
      <c r="C13" s="158">
        <v>237000</v>
      </c>
      <c r="D13" s="158"/>
      <c r="E13" s="158"/>
      <c r="F13" s="158"/>
      <c r="G13" s="158">
        <v>237000</v>
      </c>
    </row>
    <row r="14" ht="18" customHeight="1" spans="1:7">
      <c r="A14" s="159" t="s">
        <v>123</v>
      </c>
      <c r="B14" s="159" t="s">
        <v>124</v>
      </c>
      <c r="C14" s="158">
        <v>856360.92</v>
      </c>
      <c r="D14" s="158">
        <v>846360.92</v>
      </c>
      <c r="E14" s="158">
        <v>802824.68</v>
      </c>
      <c r="F14" s="158">
        <v>43536.24</v>
      </c>
      <c r="G14" s="158">
        <v>10000</v>
      </c>
    </row>
    <row r="15" ht="18" customHeight="1" spans="1:7">
      <c r="A15" s="160" t="s">
        <v>125</v>
      </c>
      <c r="B15" s="160" t="s">
        <v>126</v>
      </c>
      <c r="C15" s="158">
        <v>856360.92</v>
      </c>
      <c r="D15" s="158">
        <v>846360.92</v>
      </c>
      <c r="E15" s="158">
        <v>802824.68</v>
      </c>
      <c r="F15" s="158">
        <v>43536.24</v>
      </c>
      <c r="G15" s="158">
        <v>10000</v>
      </c>
    </row>
    <row r="16" ht="18" customHeight="1" spans="1:7">
      <c r="A16" s="159" t="s">
        <v>127</v>
      </c>
      <c r="B16" s="159" t="s">
        <v>128</v>
      </c>
      <c r="C16" s="158">
        <v>182811</v>
      </c>
      <c r="D16" s="158">
        <v>182811</v>
      </c>
      <c r="E16" s="158">
        <v>182661</v>
      </c>
      <c r="F16" s="158">
        <v>150</v>
      </c>
      <c r="G16" s="158"/>
    </row>
    <row r="17" ht="18" customHeight="1" spans="1:7">
      <c r="A17" s="160" t="s">
        <v>129</v>
      </c>
      <c r="B17" s="160" t="s">
        <v>115</v>
      </c>
      <c r="C17" s="158">
        <v>182811</v>
      </c>
      <c r="D17" s="158">
        <v>182811</v>
      </c>
      <c r="E17" s="158">
        <v>182661</v>
      </c>
      <c r="F17" s="158">
        <v>150</v>
      </c>
      <c r="G17" s="158"/>
    </row>
    <row r="18" ht="18" customHeight="1" spans="1:7">
      <c r="A18" s="159" t="s">
        <v>130</v>
      </c>
      <c r="B18" s="159" t="s">
        <v>131</v>
      </c>
      <c r="C18" s="158">
        <v>2843337.04</v>
      </c>
      <c r="D18" s="158">
        <v>2843337.04</v>
      </c>
      <c r="E18" s="158">
        <v>2586385</v>
      </c>
      <c r="F18" s="158">
        <v>256952.04</v>
      </c>
      <c r="G18" s="158"/>
    </row>
    <row r="19" ht="18" customHeight="1" spans="1:7">
      <c r="A19" s="160" t="s">
        <v>132</v>
      </c>
      <c r="B19" s="160" t="s">
        <v>115</v>
      </c>
      <c r="C19" s="158">
        <v>2843337.04</v>
      </c>
      <c r="D19" s="158">
        <v>2843337.04</v>
      </c>
      <c r="E19" s="158">
        <v>2586385</v>
      </c>
      <c r="F19" s="158">
        <v>256952.04</v>
      </c>
      <c r="G19" s="158"/>
    </row>
    <row r="20" ht="18" customHeight="1" spans="1:7">
      <c r="A20" s="159" t="s">
        <v>133</v>
      </c>
      <c r="B20" s="159" t="s">
        <v>134</v>
      </c>
      <c r="C20" s="158">
        <v>482480</v>
      </c>
      <c r="D20" s="158"/>
      <c r="E20" s="158"/>
      <c r="F20" s="158"/>
      <c r="G20" s="158">
        <v>482480</v>
      </c>
    </row>
    <row r="21" ht="18" customHeight="1" spans="1:7">
      <c r="A21" s="160" t="s">
        <v>135</v>
      </c>
      <c r="B21" s="160" t="s">
        <v>136</v>
      </c>
      <c r="C21" s="158">
        <v>291480</v>
      </c>
      <c r="D21" s="158"/>
      <c r="E21" s="158"/>
      <c r="F21" s="158"/>
      <c r="G21" s="158">
        <v>291480</v>
      </c>
    </row>
    <row r="22" ht="18" customHeight="1" spans="1:7">
      <c r="A22" s="160" t="s">
        <v>137</v>
      </c>
      <c r="B22" s="160" t="s">
        <v>138</v>
      </c>
      <c r="C22" s="158">
        <v>191000</v>
      </c>
      <c r="D22" s="158"/>
      <c r="E22" s="158"/>
      <c r="F22" s="158"/>
      <c r="G22" s="158">
        <v>191000</v>
      </c>
    </row>
    <row r="23" ht="18" customHeight="1" spans="1:7">
      <c r="A23" s="122" t="s">
        <v>139</v>
      </c>
      <c r="B23" s="122" t="s">
        <v>71</v>
      </c>
      <c r="C23" s="158">
        <v>10000</v>
      </c>
      <c r="D23" s="158"/>
      <c r="E23" s="158"/>
      <c r="F23" s="158"/>
      <c r="G23" s="158">
        <v>10000</v>
      </c>
    </row>
    <row r="24" ht="18" customHeight="1" spans="1:7">
      <c r="A24" s="159" t="s">
        <v>140</v>
      </c>
      <c r="B24" s="159" t="s">
        <v>141</v>
      </c>
      <c r="C24" s="158">
        <v>10000</v>
      </c>
      <c r="D24" s="158"/>
      <c r="E24" s="158"/>
      <c r="F24" s="158"/>
      <c r="G24" s="158">
        <v>10000</v>
      </c>
    </row>
    <row r="25" ht="18" customHeight="1" spans="1:7">
      <c r="A25" s="160" t="s">
        <v>142</v>
      </c>
      <c r="B25" s="160" t="s">
        <v>143</v>
      </c>
      <c r="C25" s="158">
        <v>10000</v>
      </c>
      <c r="D25" s="158"/>
      <c r="E25" s="158"/>
      <c r="F25" s="158"/>
      <c r="G25" s="158">
        <v>10000</v>
      </c>
    </row>
    <row r="26" ht="18" customHeight="1" spans="1:7">
      <c r="A26" s="122" t="s">
        <v>144</v>
      </c>
      <c r="B26" s="122" t="s">
        <v>72</v>
      </c>
      <c r="C26" s="158">
        <v>405034.83</v>
      </c>
      <c r="D26" s="158">
        <v>405034.83</v>
      </c>
      <c r="E26" s="158">
        <v>386387.55</v>
      </c>
      <c r="F26" s="158">
        <v>18647.28</v>
      </c>
      <c r="G26" s="158"/>
    </row>
    <row r="27" ht="18" customHeight="1" spans="1:7">
      <c r="A27" s="159" t="s">
        <v>145</v>
      </c>
      <c r="B27" s="159" t="s">
        <v>146</v>
      </c>
      <c r="C27" s="158">
        <v>405034.83</v>
      </c>
      <c r="D27" s="158">
        <v>405034.83</v>
      </c>
      <c r="E27" s="158">
        <v>386387.55</v>
      </c>
      <c r="F27" s="158">
        <v>18647.28</v>
      </c>
      <c r="G27" s="158"/>
    </row>
    <row r="28" ht="18" customHeight="1" spans="1:7">
      <c r="A28" s="160" t="s">
        <v>147</v>
      </c>
      <c r="B28" s="160" t="s">
        <v>148</v>
      </c>
      <c r="C28" s="158">
        <v>405034.83</v>
      </c>
      <c r="D28" s="158">
        <v>405034.83</v>
      </c>
      <c r="E28" s="158">
        <v>386387.55</v>
      </c>
      <c r="F28" s="158">
        <v>18647.28</v>
      </c>
      <c r="G28" s="158"/>
    </row>
    <row r="29" ht="18" customHeight="1" spans="1:7">
      <c r="A29" s="122" t="s">
        <v>149</v>
      </c>
      <c r="B29" s="122" t="s">
        <v>73</v>
      </c>
      <c r="C29" s="158">
        <v>2172224.96</v>
      </c>
      <c r="D29" s="158">
        <v>2143148.96</v>
      </c>
      <c r="E29" s="158">
        <v>2143148.96</v>
      </c>
      <c r="F29" s="158"/>
      <c r="G29" s="158">
        <v>29076</v>
      </c>
    </row>
    <row r="30" ht="18" customHeight="1" spans="1:7">
      <c r="A30" s="159" t="s">
        <v>150</v>
      </c>
      <c r="B30" s="159" t="s">
        <v>151</v>
      </c>
      <c r="C30" s="158">
        <v>2143148.96</v>
      </c>
      <c r="D30" s="158">
        <v>2143148.96</v>
      </c>
      <c r="E30" s="158">
        <v>2143148.96</v>
      </c>
      <c r="F30" s="158"/>
      <c r="G30" s="158"/>
    </row>
    <row r="31" ht="18" customHeight="1" spans="1:7">
      <c r="A31" s="160" t="s">
        <v>152</v>
      </c>
      <c r="B31" s="160" t="s">
        <v>153</v>
      </c>
      <c r="C31" s="158">
        <v>2143148.96</v>
      </c>
      <c r="D31" s="158">
        <v>2143148.96</v>
      </c>
      <c r="E31" s="158">
        <v>2143148.96</v>
      </c>
      <c r="F31" s="158"/>
      <c r="G31" s="158"/>
    </row>
    <row r="32" ht="18" customHeight="1" spans="1:7">
      <c r="A32" s="159" t="s">
        <v>154</v>
      </c>
      <c r="B32" s="159" t="s">
        <v>155</v>
      </c>
      <c r="C32" s="158">
        <v>29076</v>
      </c>
      <c r="D32" s="158"/>
      <c r="E32" s="158"/>
      <c r="F32" s="158"/>
      <c r="G32" s="158">
        <v>29076</v>
      </c>
    </row>
    <row r="33" ht="18" customHeight="1" spans="1:7">
      <c r="A33" s="160" t="s">
        <v>156</v>
      </c>
      <c r="B33" s="160" t="s">
        <v>157</v>
      </c>
      <c r="C33" s="158">
        <v>29076</v>
      </c>
      <c r="D33" s="158"/>
      <c r="E33" s="158"/>
      <c r="F33" s="158"/>
      <c r="G33" s="158">
        <v>29076</v>
      </c>
    </row>
    <row r="34" ht="18" customHeight="1" spans="1:7">
      <c r="A34" s="122" t="s">
        <v>158</v>
      </c>
      <c r="B34" s="122" t="s">
        <v>74</v>
      </c>
      <c r="C34" s="158">
        <v>1778683.13</v>
      </c>
      <c r="D34" s="158">
        <v>1778683.13</v>
      </c>
      <c r="E34" s="158">
        <v>1778683.13</v>
      </c>
      <c r="F34" s="158"/>
      <c r="G34" s="158"/>
    </row>
    <row r="35" ht="18" customHeight="1" spans="1:7">
      <c r="A35" s="159" t="s">
        <v>159</v>
      </c>
      <c r="B35" s="159" t="s">
        <v>160</v>
      </c>
      <c r="C35" s="158">
        <v>1778683.13</v>
      </c>
      <c r="D35" s="158">
        <v>1778683.13</v>
      </c>
      <c r="E35" s="158">
        <v>1778683.13</v>
      </c>
      <c r="F35" s="158"/>
      <c r="G35" s="158"/>
    </row>
    <row r="36" ht="18" customHeight="1" spans="1:7">
      <c r="A36" s="160" t="s">
        <v>161</v>
      </c>
      <c r="B36" s="160" t="s">
        <v>162</v>
      </c>
      <c r="C36" s="158">
        <v>423293.85</v>
      </c>
      <c r="D36" s="158">
        <v>423293.85</v>
      </c>
      <c r="E36" s="158">
        <v>423293.85</v>
      </c>
      <c r="F36" s="158"/>
      <c r="G36" s="158"/>
    </row>
    <row r="37" ht="18" customHeight="1" spans="1:7">
      <c r="A37" s="160" t="s">
        <v>163</v>
      </c>
      <c r="B37" s="160" t="s">
        <v>164</v>
      </c>
      <c r="C37" s="158">
        <v>560556</v>
      </c>
      <c r="D37" s="158">
        <v>560556</v>
      </c>
      <c r="E37" s="158">
        <v>560556</v>
      </c>
      <c r="F37" s="158"/>
      <c r="G37" s="158"/>
    </row>
    <row r="38" ht="18" customHeight="1" spans="1:7">
      <c r="A38" s="160" t="s">
        <v>165</v>
      </c>
      <c r="B38" s="160" t="s">
        <v>166</v>
      </c>
      <c r="C38" s="158">
        <v>731887.92</v>
      </c>
      <c r="D38" s="158">
        <v>731887.92</v>
      </c>
      <c r="E38" s="158">
        <v>731887.92</v>
      </c>
      <c r="F38" s="158"/>
      <c r="G38" s="158"/>
    </row>
    <row r="39" ht="18" customHeight="1" spans="1:7">
      <c r="A39" s="160" t="s">
        <v>167</v>
      </c>
      <c r="B39" s="160" t="s">
        <v>168</v>
      </c>
      <c r="C39" s="158">
        <v>62945.36</v>
      </c>
      <c r="D39" s="158">
        <v>62945.36</v>
      </c>
      <c r="E39" s="158">
        <v>62945.36</v>
      </c>
      <c r="F39" s="158"/>
      <c r="G39" s="158"/>
    </row>
    <row r="40" ht="18" customHeight="1" spans="1:7">
      <c r="A40" s="122" t="s">
        <v>169</v>
      </c>
      <c r="B40" s="122" t="s">
        <v>75</v>
      </c>
      <c r="C40" s="158">
        <v>17141299.85</v>
      </c>
      <c r="D40" s="158">
        <v>7772931.85</v>
      </c>
      <c r="E40" s="158">
        <v>7502566.33</v>
      </c>
      <c r="F40" s="158">
        <v>270365.52</v>
      </c>
      <c r="G40" s="158">
        <v>9368368</v>
      </c>
    </row>
    <row r="41" ht="18" customHeight="1" spans="1:7">
      <c r="A41" s="159" t="s">
        <v>170</v>
      </c>
      <c r="B41" s="159" t="s">
        <v>171</v>
      </c>
      <c r="C41" s="158">
        <v>5465020.95</v>
      </c>
      <c r="D41" s="158">
        <v>5465020.95</v>
      </c>
      <c r="E41" s="158">
        <v>5268100.95</v>
      </c>
      <c r="F41" s="158">
        <v>196920</v>
      </c>
      <c r="G41" s="158"/>
    </row>
    <row r="42" ht="18" customHeight="1" spans="1:7">
      <c r="A42" s="160" t="s">
        <v>172</v>
      </c>
      <c r="B42" s="160" t="s">
        <v>126</v>
      </c>
      <c r="C42" s="158">
        <v>5465020.95</v>
      </c>
      <c r="D42" s="158">
        <v>5465020.95</v>
      </c>
      <c r="E42" s="158">
        <v>5268100.95</v>
      </c>
      <c r="F42" s="158">
        <v>196920</v>
      </c>
      <c r="G42" s="158"/>
    </row>
    <row r="43" ht="18" customHeight="1" spans="1:7">
      <c r="A43" s="159" t="s">
        <v>173</v>
      </c>
      <c r="B43" s="159" t="s">
        <v>174</v>
      </c>
      <c r="C43" s="158">
        <v>1762336.9</v>
      </c>
      <c r="D43" s="158">
        <v>1762336.9</v>
      </c>
      <c r="E43" s="158">
        <v>1698303.46</v>
      </c>
      <c r="F43" s="158">
        <v>64033.44</v>
      </c>
      <c r="G43" s="158"/>
    </row>
    <row r="44" ht="18" customHeight="1" spans="1:7">
      <c r="A44" s="160" t="s">
        <v>175</v>
      </c>
      <c r="B44" s="160" t="s">
        <v>176</v>
      </c>
      <c r="C44" s="158">
        <v>1762336.9</v>
      </c>
      <c r="D44" s="158">
        <v>1762336.9</v>
      </c>
      <c r="E44" s="158">
        <v>1698303.46</v>
      </c>
      <c r="F44" s="158">
        <v>64033.44</v>
      </c>
      <c r="G44" s="158"/>
    </row>
    <row r="45" ht="18" customHeight="1" spans="1:7">
      <c r="A45" s="159" t="s">
        <v>177</v>
      </c>
      <c r="B45" s="159" t="s">
        <v>178</v>
      </c>
      <c r="C45" s="158">
        <v>545574</v>
      </c>
      <c r="D45" s="158">
        <v>545574</v>
      </c>
      <c r="E45" s="158">
        <v>536161.92</v>
      </c>
      <c r="F45" s="158">
        <v>9412.08</v>
      </c>
      <c r="G45" s="158"/>
    </row>
    <row r="46" ht="18" customHeight="1" spans="1:7">
      <c r="A46" s="160" t="s">
        <v>179</v>
      </c>
      <c r="B46" s="160" t="s">
        <v>180</v>
      </c>
      <c r="C46" s="158">
        <v>545574</v>
      </c>
      <c r="D46" s="158">
        <v>545574</v>
      </c>
      <c r="E46" s="158">
        <v>536161.92</v>
      </c>
      <c r="F46" s="158">
        <v>9412.08</v>
      </c>
      <c r="G46" s="158"/>
    </row>
    <row r="47" ht="18" customHeight="1" spans="1:7">
      <c r="A47" s="159" t="s">
        <v>181</v>
      </c>
      <c r="B47" s="159" t="s">
        <v>182</v>
      </c>
      <c r="C47" s="158">
        <v>9368368</v>
      </c>
      <c r="D47" s="158"/>
      <c r="E47" s="158"/>
      <c r="F47" s="158"/>
      <c r="G47" s="158">
        <v>9368368</v>
      </c>
    </row>
    <row r="48" ht="18" customHeight="1" spans="1:7">
      <c r="A48" s="160" t="s">
        <v>183</v>
      </c>
      <c r="B48" s="160" t="s">
        <v>184</v>
      </c>
      <c r="C48" s="158">
        <v>9368368</v>
      </c>
      <c r="D48" s="158"/>
      <c r="E48" s="158"/>
      <c r="F48" s="158"/>
      <c r="G48" s="158">
        <v>9368368</v>
      </c>
    </row>
    <row r="49" ht="18" customHeight="1" spans="1:7">
      <c r="A49" s="122" t="s">
        <v>185</v>
      </c>
      <c r="B49" s="122" t="s">
        <v>76</v>
      </c>
      <c r="C49" s="158">
        <v>1710383.64</v>
      </c>
      <c r="D49" s="158">
        <v>1710383.64</v>
      </c>
      <c r="E49" s="158">
        <v>1710383.64</v>
      </c>
      <c r="F49" s="158"/>
      <c r="G49" s="158"/>
    </row>
    <row r="50" ht="18" customHeight="1" spans="1:7">
      <c r="A50" s="159" t="s">
        <v>186</v>
      </c>
      <c r="B50" s="159" t="s">
        <v>187</v>
      </c>
      <c r="C50" s="158">
        <v>1710383.64</v>
      </c>
      <c r="D50" s="158">
        <v>1710383.64</v>
      </c>
      <c r="E50" s="158">
        <v>1710383.64</v>
      </c>
      <c r="F50" s="158"/>
      <c r="G50" s="158"/>
    </row>
    <row r="51" ht="18" customHeight="1" spans="1:7">
      <c r="A51" s="160" t="s">
        <v>188</v>
      </c>
      <c r="B51" s="160" t="s">
        <v>189</v>
      </c>
      <c r="C51" s="158">
        <v>1710383.64</v>
      </c>
      <c r="D51" s="158">
        <v>1710383.64</v>
      </c>
      <c r="E51" s="158">
        <v>1710383.64</v>
      </c>
      <c r="F51" s="158"/>
      <c r="G51" s="158"/>
    </row>
    <row r="52" ht="18" customHeight="1" spans="1:7">
      <c r="A52" s="122" t="s">
        <v>190</v>
      </c>
      <c r="B52" s="122" t="s">
        <v>77</v>
      </c>
      <c r="C52" s="158">
        <v>30000</v>
      </c>
      <c r="D52" s="158"/>
      <c r="E52" s="158"/>
      <c r="F52" s="158"/>
      <c r="G52" s="158">
        <v>30000</v>
      </c>
    </row>
    <row r="53" ht="18" customHeight="1" spans="1:7">
      <c r="A53" s="159" t="s">
        <v>191</v>
      </c>
      <c r="B53" s="159" t="s">
        <v>192</v>
      </c>
      <c r="C53" s="158">
        <v>30000</v>
      </c>
      <c r="D53" s="158"/>
      <c r="E53" s="158"/>
      <c r="F53" s="158"/>
      <c r="G53" s="158">
        <v>30000</v>
      </c>
    </row>
    <row r="54" ht="18" customHeight="1" spans="1:7">
      <c r="A54" s="160" t="s">
        <v>193</v>
      </c>
      <c r="B54" s="160" t="s">
        <v>194</v>
      </c>
      <c r="C54" s="158">
        <v>30000</v>
      </c>
      <c r="D54" s="158"/>
      <c r="E54" s="158"/>
      <c r="F54" s="158"/>
      <c r="G54" s="158">
        <v>30000</v>
      </c>
    </row>
    <row r="55" s="1" customFormat="1" ht="18" customHeight="1" spans="1:7">
      <c r="A55" s="161" t="s">
        <v>78</v>
      </c>
      <c r="B55" s="162" t="s">
        <v>78</v>
      </c>
      <c r="C55" s="29">
        <v>32262447.88</v>
      </c>
      <c r="D55" s="29">
        <v>22005523.88</v>
      </c>
      <c r="E55" s="29">
        <v>20863491.2</v>
      </c>
      <c r="F55" s="29">
        <v>1142032.68</v>
      </c>
      <c r="G55" s="29">
        <v>10256924</v>
      </c>
    </row>
  </sheetData>
  <mergeCells count="7">
    <mergeCell ref="A2:G2"/>
    <mergeCell ref="A3:E3"/>
    <mergeCell ref="A4:B4"/>
    <mergeCell ref="D4:F4"/>
    <mergeCell ref="A55:B55"/>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E32" sqref="E32"/>
    </sheetView>
  </sheetViews>
  <sheetFormatPr defaultColWidth="9.14166666666667" defaultRowHeight="14.25" customHeight="1" outlineLevelRow="6" outlineLevelCol="5"/>
  <cols>
    <col min="1" max="1" width="27.425" customWidth="1"/>
    <col min="2" max="6" width="31.175" customWidth="1"/>
  </cols>
  <sheetData>
    <row r="1" ht="12" customHeight="1" spans="1:6">
      <c r="A1" s="146"/>
      <c r="B1" s="146"/>
      <c r="C1" s="69"/>
      <c r="F1" s="68" t="s">
        <v>195</v>
      </c>
    </row>
    <row r="2" ht="25.5" customHeight="1" spans="1:6">
      <c r="A2" s="147" t="s">
        <v>196</v>
      </c>
      <c r="B2" s="147"/>
      <c r="C2" s="147"/>
      <c r="D2" s="147"/>
      <c r="E2" s="147"/>
      <c r="F2" s="147"/>
    </row>
    <row r="3" ht="15.75" customHeight="1" spans="1:6">
      <c r="A3" s="213" t="s">
        <v>2</v>
      </c>
      <c r="B3" s="146"/>
      <c r="C3" s="69"/>
      <c r="F3" s="68" t="s">
        <v>197</v>
      </c>
    </row>
    <row r="4" ht="19.5" customHeight="1" spans="1:6">
      <c r="A4" s="10" t="s">
        <v>198</v>
      </c>
      <c r="B4" s="16" t="s">
        <v>199</v>
      </c>
      <c r="C4" s="11" t="s">
        <v>200</v>
      </c>
      <c r="D4" s="12"/>
      <c r="E4" s="13"/>
      <c r="F4" s="16" t="s">
        <v>201</v>
      </c>
    </row>
    <row r="5" ht="19.5" customHeight="1" spans="1:6">
      <c r="A5" s="18"/>
      <c r="B5" s="19"/>
      <c r="C5" s="119" t="s">
        <v>44</v>
      </c>
      <c r="D5" s="119" t="s">
        <v>202</v>
      </c>
      <c r="E5" s="119" t="s">
        <v>203</v>
      </c>
      <c r="F5" s="19"/>
    </row>
    <row r="6" ht="18.75" customHeight="1" spans="1:6">
      <c r="A6" s="148">
        <v>1</v>
      </c>
      <c r="B6" s="148">
        <v>2</v>
      </c>
      <c r="C6" s="149">
        <v>3</v>
      </c>
      <c r="D6" s="148">
        <v>4</v>
      </c>
      <c r="E6" s="148">
        <v>5</v>
      </c>
      <c r="F6" s="148">
        <v>6</v>
      </c>
    </row>
    <row r="7" ht="18.75" customHeight="1" spans="1:6">
      <c r="A7" s="150">
        <v>41000</v>
      </c>
      <c r="B7" s="150"/>
      <c r="C7" s="151">
        <v>36000</v>
      </c>
      <c r="D7" s="150"/>
      <c r="E7" s="150">
        <v>36000</v>
      </c>
      <c r="F7" s="150">
        <v>5000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114"/>
  <sheetViews>
    <sheetView showZeros="0" topLeftCell="A107" workbookViewId="0">
      <selection activeCell="A115" sqref="$A115:$XFD123"/>
    </sheetView>
  </sheetViews>
  <sheetFormatPr defaultColWidth="8.75" defaultRowHeight="14.25" customHeight="1"/>
  <cols>
    <col min="1" max="7" width="8.75" customWidth="1"/>
    <col min="8" max="8" width="11.5" customWidth="1"/>
    <col min="9" max="9" width="10.625" customWidth="1"/>
    <col min="10" max="11" width="8.75" customWidth="1"/>
    <col min="12" max="12" width="10.875" customWidth="1"/>
    <col min="13" max="16384" width="8.75" customWidth="1"/>
  </cols>
  <sheetData>
    <row r="1" ht="13.5" customHeight="1" spans="4:23">
      <c r="D1" s="2"/>
      <c r="E1" s="2"/>
      <c r="F1" s="2"/>
      <c r="G1" s="2"/>
      <c r="U1" s="137"/>
      <c r="W1" s="115" t="s">
        <v>204</v>
      </c>
    </row>
    <row r="2" ht="27.75" customHeight="1" spans="1:23">
      <c r="A2" s="30" t="s">
        <v>205</v>
      </c>
      <c r="B2" s="30"/>
      <c r="C2" s="30"/>
      <c r="D2" s="30"/>
      <c r="E2" s="30"/>
      <c r="F2" s="30"/>
      <c r="G2" s="30"/>
      <c r="H2" s="30"/>
      <c r="I2" s="30"/>
      <c r="J2" s="30"/>
      <c r="K2" s="30"/>
      <c r="L2" s="30"/>
      <c r="M2" s="30"/>
      <c r="N2" s="30"/>
      <c r="O2" s="30"/>
      <c r="P2" s="30"/>
      <c r="Q2" s="30"/>
      <c r="R2" s="30"/>
      <c r="S2" s="30"/>
      <c r="T2" s="30"/>
      <c r="U2" s="30"/>
      <c r="V2" s="30"/>
      <c r="W2" s="30"/>
    </row>
    <row r="3" ht="13.5" customHeight="1" spans="1:23">
      <c r="A3" s="213" t="s">
        <v>2</v>
      </c>
      <c r="B3" s="6"/>
      <c r="C3" s="6"/>
      <c r="D3" s="6"/>
      <c r="E3" s="6"/>
      <c r="F3" s="6"/>
      <c r="G3" s="6"/>
      <c r="H3" s="7"/>
      <c r="I3" s="7"/>
      <c r="J3" s="7"/>
      <c r="K3" s="7"/>
      <c r="L3" s="7"/>
      <c r="M3" s="7"/>
      <c r="N3" s="7"/>
      <c r="O3" s="7"/>
      <c r="P3" s="7"/>
      <c r="Q3" s="7"/>
      <c r="U3" s="137"/>
      <c r="W3" s="118" t="s">
        <v>197</v>
      </c>
    </row>
    <row r="4" ht="21.75" customHeight="1" spans="1:23">
      <c r="A4" s="9" t="s">
        <v>206</v>
      </c>
      <c r="B4" s="9" t="s">
        <v>207</v>
      </c>
      <c r="C4" s="9" t="s">
        <v>208</v>
      </c>
      <c r="D4" s="10" t="s">
        <v>209</v>
      </c>
      <c r="E4" s="10" t="s">
        <v>210</v>
      </c>
      <c r="F4" s="10" t="s">
        <v>211</v>
      </c>
      <c r="G4" s="10" t="s">
        <v>212</v>
      </c>
      <c r="H4" s="119" t="s">
        <v>213</v>
      </c>
      <c r="I4" s="119"/>
      <c r="J4" s="119"/>
      <c r="K4" s="119"/>
      <c r="L4" s="133"/>
      <c r="M4" s="133"/>
      <c r="N4" s="133"/>
      <c r="O4" s="133"/>
      <c r="P4" s="133"/>
      <c r="Q4" s="57"/>
      <c r="R4" s="119"/>
      <c r="S4" s="119"/>
      <c r="T4" s="119"/>
      <c r="U4" s="119"/>
      <c r="V4" s="119"/>
      <c r="W4" s="119"/>
    </row>
    <row r="5" ht="21.75" customHeight="1" spans="1:23">
      <c r="A5" s="14"/>
      <c r="B5" s="14"/>
      <c r="C5" s="14"/>
      <c r="D5" s="15"/>
      <c r="E5" s="15"/>
      <c r="F5" s="15"/>
      <c r="G5" s="15"/>
      <c r="H5" s="119" t="s">
        <v>42</v>
      </c>
      <c r="I5" s="57" t="s">
        <v>45</v>
      </c>
      <c r="J5" s="57"/>
      <c r="K5" s="57"/>
      <c r="L5" s="133"/>
      <c r="M5" s="133"/>
      <c r="N5" s="133" t="s">
        <v>214</v>
      </c>
      <c r="O5" s="133"/>
      <c r="P5" s="133"/>
      <c r="Q5" s="57" t="s">
        <v>48</v>
      </c>
      <c r="R5" s="119" t="s">
        <v>62</v>
      </c>
      <c r="S5" s="57"/>
      <c r="T5" s="57"/>
      <c r="U5" s="57"/>
      <c r="V5" s="57"/>
      <c r="W5" s="57"/>
    </row>
    <row r="6" ht="15" customHeight="1" spans="1:23">
      <c r="A6" s="17"/>
      <c r="B6" s="17"/>
      <c r="C6" s="17"/>
      <c r="D6" s="18"/>
      <c r="E6" s="18"/>
      <c r="F6" s="18"/>
      <c r="G6" s="18"/>
      <c r="H6" s="119"/>
      <c r="I6" s="57" t="s">
        <v>215</v>
      </c>
      <c r="J6" s="57" t="s">
        <v>216</v>
      </c>
      <c r="K6" s="57" t="s">
        <v>217</v>
      </c>
      <c r="L6" s="142" t="s">
        <v>218</v>
      </c>
      <c r="M6" s="142" t="s">
        <v>219</v>
      </c>
      <c r="N6" s="142" t="s">
        <v>45</v>
      </c>
      <c r="O6" s="142" t="s">
        <v>46</v>
      </c>
      <c r="P6" s="142" t="s">
        <v>47</v>
      </c>
      <c r="Q6" s="57"/>
      <c r="R6" s="57" t="s">
        <v>44</v>
      </c>
      <c r="S6" s="57" t="s">
        <v>55</v>
      </c>
      <c r="T6" s="57" t="s">
        <v>220</v>
      </c>
      <c r="U6" s="57" t="s">
        <v>51</v>
      </c>
      <c r="V6" s="57" t="s">
        <v>52</v>
      </c>
      <c r="W6" s="57" t="s">
        <v>53</v>
      </c>
    </row>
    <row r="7" ht="27.75" customHeight="1" spans="1:23">
      <c r="A7" s="17"/>
      <c r="B7" s="17"/>
      <c r="C7" s="17"/>
      <c r="D7" s="18"/>
      <c r="E7" s="18"/>
      <c r="F7" s="18"/>
      <c r="G7" s="18"/>
      <c r="H7" s="119"/>
      <c r="I7" s="57"/>
      <c r="J7" s="57"/>
      <c r="K7" s="57"/>
      <c r="L7" s="142"/>
      <c r="M7" s="142"/>
      <c r="N7" s="142"/>
      <c r="O7" s="142"/>
      <c r="P7" s="142"/>
      <c r="Q7" s="57"/>
      <c r="R7" s="57"/>
      <c r="S7" s="57"/>
      <c r="T7" s="57"/>
      <c r="U7" s="57"/>
      <c r="V7" s="57"/>
      <c r="W7" s="57"/>
    </row>
    <row r="8" s="138" customFormat="1" ht="15" customHeight="1" spans="1:23">
      <c r="A8" s="139">
        <v>1</v>
      </c>
      <c r="B8" s="139">
        <v>2</v>
      </c>
      <c r="C8" s="139">
        <v>3</v>
      </c>
      <c r="D8" s="139">
        <v>4</v>
      </c>
      <c r="E8" s="139">
        <v>5</v>
      </c>
      <c r="F8" s="139">
        <v>6</v>
      </c>
      <c r="G8" s="139">
        <v>7</v>
      </c>
      <c r="H8" s="139">
        <v>8</v>
      </c>
      <c r="I8" s="139">
        <v>9</v>
      </c>
      <c r="J8" s="139">
        <v>10</v>
      </c>
      <c r="K8" s="139">
        <v>11</v>
      </c>
      <c r="L8" s="139">
        <v>12</v>
      </c>
      <c r="M8" s="139">
        <v>13</v>
      </c>
      <c r="N8" s="139">
        <v>14</v>
      </c>
      <c r="O8" s="139">
        <v>15</v>
      </c>
      <c r="P8" s="139">
        <v>16</v>
      </c>
      <c r="Q8" s="139">
        <v>17</v>
      </c>
      <c r="R8" s="139">
        <v>18</v>
      </c>
      <c r="S8" s="139">
        <v>19</v>
      </c>
      <c r="T8" s="139">
        <v>20</v>
      </c>
      <c r="U8" s="139">
        <v>21</v>
      </c>
      <c r="V8" s="139">
        <v>22</v>
      </c>
      <c r="W8" s="139">
        <v>23</v>
      </c>
    </row>
    <row r="9" ht="31.4" customHeight="1" spans="1:23">
      <c r="A9" s="140" t="s">
        <v>56</v>
      </c>
      <c r="B9" s="140"/>
      <c r="C9" s="140"/>
      <c r="D9" s="140"/>
      <c r="E9" s="140"/>
      <c r="F9" s="140"/>
      <c r="G9" s="140"/>
      <c r="H9" s="141"/>
      <c r="I9" s="141"/>
      <c r="J9" s="24"/>
      <c r="K9" s="24"/>
      <c r="L9" s="24"/>
      <c r="M9" s="24"/>
      <c r="N9" s="24"/>
      <c r="O9" s="24"/>
      <c r="P9" s="24"/>
      <c r="Q9" s="24"/>
      <c r="R9" s="24"/>
      <c r="S9" s="24"/>
      <c r="T9" s="24"/>
      <c r="U9" s="24"/>
      <c r="V9" s="24"/>
      <c r="W9" s="24"/>
    </row>
    <row r="10" ht="31.4" customHeight="1" spans="1:23">
      <c r="A10" s="140" t="s">
        <v>56</v>
      </c>
      <c r="B10" s="140" t="s">
        <v>221</v>
      </c>
      <c r="C10" s="140" t="s">
        <v>222</v>
      </c>
      <c r="D10" s="140" t="s">
        <v>114</v>
      </c>
      <c r="E10" s="140" t="s">
        <v>115</v>
      </c>
      <c r="F10" s="140" t="s">
        <v>223</v>
      </c>
      <c r="G10" s="140" t="s">
        <v>224</v>
      </c>
      <c r="H10" s="141">
        <v>54084</v>
      </c>
      <c r="I10" s="141">
        <v>54084</v>
      </c>
      <c r="J10" s="24"/>
      <c r="K10" s="24"/>
      <c r="L10" s="141">
        <v>54084</v>
      </c>
      <c r="M10" s="24"/>
      <c r="N10" s="24"/>
      <c r="O10" s="24"/>
      <c r="P10" s="24"/>
      <c r="Q10" s="24"/>
      <c r="R10" s="24"/>
      <c r="S10" s="24"/>
      <c r="T10" s="24"/>
      <c r="U10" s="24"/>
      <c r="V10" s="24"/>
      <c r="W10" s="24"/>
    </row>
    <row r="11" ht="31.4" customHeight="1" spans="1:23">
      <c r="A11" s="140" t="s">
        <v>56</v>
      </c>
      <c r="B11" s="140" t="s">
        <v>221</v>
      </c>
      <c r="C11" s="140" t="s">
        <v>222</v>
      </c>
      <c r="D11" s="140" t="s">
        <v>120</v>
      </c>
      <c r="E11" s="140" t="s">
        <v>115</v>
      </c>
      <c r="F11" s="140" t="s">
        <v>223</v>
      </c>
      <c r="G11" s="140" t="s">
        <v>224</v>
      </c>
      <c r="H11" s="141">
        <v>926064</v>
      </c>
      <c r="I11" s="141">
        <v>926064</v>
      </c>
      <c r="J11" s="24"/>
      <c r="K11" s="24"/>
      <c r="L11" s="141">
        <v>926064</v>
      </c>
      <c r="M11" s="24"/>
      <c r="N11" s="24"/>
      <c r="O11" s="24"/>
      <c r="P11" s="24"/>
      <c r="Q11" s="24"/>
      <c r="R11" s="24"/>
      <c r="S11" s="24"/>
      <c r="T11" s="24"/>
      <c r="U11" s="24"/>
      <c r="V11" s="24"/>
      <c r="W11" s="24"/>
    </row>
    <row r="12" ht="31.4" customHeight="1" spans="1:23">
      <c r="A12" s="140" t="s">
        <v>56</v>
      </c>
      <c r="B12" s="140" t="s">
        <v>221</v>
      </c>
      <c r="C12" s="140" t="s">
        <v>222</v>
      </c>
      <c r="D12" s="140" t="s">
        <v>129</v>
      </c>
      <c r="E12" s="140" t="s">
        <v>115</v>
      </c>
      <c r="F12" s="140" t="s">
        <v>223</v>
      </c>
      <c r="G12" s="140" t="s">
        <v>224</v>
      </c>
      <c r="H12" s="141">
        <v>58140</v>
      </c>
      <c r="I12" s="141">
        <v>58140</v>
      </c>
      <c r="J12" s="24"/>
      <c r="K12" s="24"/>
      <c r="L12" s="141">
        <v>58140</v>
      </c>
      <c r="M12" s="24"/>
      <c r="N12" s="24"/>
      <c r="O12" s="24"/>
      <c r="P12" s="24"/>
      <c r="Q12" s="24"/>
      <c r="R12" s="24"/>
      <c r="S12" s="24"/>
      <c r="T12" s="24"/>
      <c r="U12" s="24"/>
      <c r="V12" s="24"/>
      <c r="W12" s="24"/>
    </row>
    <row r="13" ht="31.4" customHeight="1" spans="1:23">
      <c r="A13" s="140" t="s">
        <v>56</v>
      </c>
      <c r="B13" s="140" t="s">
        <v>221</v>
      </c>
      <c r="C13" s="140" t="s">
        <v>222</v>
      </c>
      <c r="D13" s="140" t="s">
        <v>132</v>
      </c>
      <c r="E13" s="140" t="s">
        <v>115</v>
      </c>
      <c r="F13" s="140" t="s">
        <v>223</v>
      </c>
      <c r="G13" s="140" t="s">
        <v>224</v>
      </c>
      <c r="H13" s="141">
        <v>687540</v>
      </c>
      <c r="I13" s="141">
        <v>687540</v>
      </c>
      <c r="J13" s="24"/>
      <c r="K13" s="24"/>
      <c r="L13" s="141">
        <v>687540</v>
      </c>
      <c r="M13" s="24"/>
      <c r="N13" s="24"/>
      <c r="O13" s="24"/>
      <c r="P13" s="24"/>
      <c r="Q13" s="24"/>
      <c r="R13" s="24"/>
      <c r="S13" s="24"/>
      <c r="T13" s="24"/>
      <c r="U13" s="24"/>
      <c r="V13" s="24"/>
      <c r="W13" s="24"/>
    </row>
    <row r="14" ht="31.4" customHeight="1" spans="1:23">
      <c r="A14" s="140" t="s">
        <v>56</v>
      </c>
      <c r="B14" s="140" t="s">
        <v>225</v>
      </c>
      <c r="C14" s="140" t="s">
        <v>226</v>
      </c>
      <c r="D14" s="140" t="s">
        <v>125</v>
      </c>
      <c r="E14" s="140" t="s">
        <v>126</v>
      </c>
      <c r="F14" s="140" t="s">
        <v>223</v>
      </c>
      <c r="G14" s="140" t="s">
        <v>224</v>
      </c>
      <c r="H14" s="141">
        <v>195300</v>
      </c>
      <c r="I14" s="141">
        <v>195300</v>
      </c>
      <c r="J14" s="24"/>
      <c r="K14" s="24"/>
      <c r="L14" s="141">
        <v>195300</v>
      </c>
      <c r="M14" s="24"/>
      <c r="N14" s="24"/>
      <c r="O14" s="24"/>
      <c r="P14" s="24"/>
      <c r="Q14" s="24"/>
      <c r="R14" s="24"/>
      <c r="S14" s="24"/>
      <c r="T14" s="24"/>
      <c r="U14" s="24"/>
      <c r="V14" s="24"/>
      <c r="W14" s="24"/>
    </row>
    <row r="15" ht="31.4" customHeight="1" spans="1:23">
      <c r="A15" s="140" t="s">
        <v>56</v>
      </c>
      <c r="B15" s="140" t="s">
        <v>225</v>
      </c>
      <c r="C15" s="140" t="s">
        <v>226</v>
      </c>
      <c r="D15" s="140" t="s">
        <v>147</v>
      </c>
      <c r="E15" s="140" t="s">
        <v>148</v>
      </c>
      <c r="F15" s="140" t="s">
        <v>223</v>
      </c>
      <c r="G15" s="140" t="s">
        <v>224</v>
      </c>
      <c r="H15" s="141">
        <v>116364</v>
      </c>
      <c r="I15" s="141">
        <v>116364</v>
      </c>
      <c r="J15" s="24"/>
      <c r="K15" s="24"/>
      <c r="L15" s="141">
        <v>116364</v>
      </c>
      <c r="M15" s="24"/>
      <c r="N15" s="24"/>
      <c r="O15" s="24"/>
      <c r="P15" s="24"/>
      <c r="Q15" s="24"/>
      <c r="R15" s="24"/>
      <c r="S15" s="24"/>
      <c r="T15" s="24"/>
      <c r="U15" s="24"/>
      <c r="V15" s="24"/>
      <c r="W15" s="24"/>
    </row>
    <row r="16" ht="31.4" customHeight="1" spans="1:23">
      <c r="A16" s="140" t="s">
        <v>56</v>
      </c>
      <c r="B16" s="140" t="s">
        <v>225</v>
      </c>
      <c r="C16" s="140" t="s">
        <v>226</v>
      </c>
      <c r="D16" s="140" t="s">
        <v>172</v>
      </c>
      <c r="E16" s="140" t="s">
        <v>126</v>
      </c>
      <c r="F16" s="140" t="s">
        <v>223</v>
      </c>
      <c r="G16" s="140" t="s">
        <v>224</v>
      </c>
      <c r="H16" s="141">
        <v>1449120</v>
      </c>
      <c r="I16" s="141">
        <v>1449120</v>
      </c>
      <c r="J16" s="24"/>
      <c r="K16" s="24"/>
      <c r="L16" s="141">
        <v>1449120</v>
      </c>
      <c r="M16" s="24"/>
      <c r="N16" s="24"/>
      <c r="O16" s="24"/>
      <c r="P16" s="24"/>
      <c r="Q16" s="24"/>
      <c r="R16" s="24"/>
      <c r="S16" s="24"/>
      <c r="T16" s="24"/>
      <c r="U16" s="24"/>
      <c r="V16" s="24"/>
      <c r="W16" s="24"/>
    </row>
    <row r="17" ht="31.4" customHeight="1" spans="1:23">
      <c r="A17" s="140" t="s">
        <v>56</v>
      </c>
      <c r="B17" s="140" t="s">
        <v>225</v>
      </c>
      <c r="C17" s="140" t="s">
        <v>226</v>
      </c>
      <c r="D17" s="140" t="s">
        <v>175</v>
      </c>
      <c r="E17" s="140" t="s">
        <v>176</v>
      </c>
      <c r="F17" s="140" t="s">
        <v>223</v>
      </c>
      <c r="G17" s="140" t="s">
        <v>224</v>
      </c>
      <c r="H17" s="141">
        <v>483744</v>
      </c>
      <c r="I17" s="141">
        <v>483744</v>
      </c>
      <c r="J17" s="24"/>
      <c r="K17" s="24"/>
      <c r="L17" s="141">
        <v>483744</v>
      </c>
      <c r="M17" s="24"/>
      <c r="N17" s="24"/>
      <c r="O17" s="24"/>
      <c r="P17" s="24"/>
      <c r="Q17" s="24"/>
      <c r="R17" s="24"/>
      <c r="S17" s="24"/>
      <c r="T17" s="24"/>
      <c r="U17" s="24"/>
      <c r="V17" s="24"/>
      <c r="W17" s="24"/>
    </row>
    <row r="18" ht="31.4" customHeight="1" spans="1:23">
      <c r="A18" s="140" t="s">
        <v>56</v>
      </c>
      <c r="B18" s="140" t="s">
        <v>225</v>
      </c>
      <c r="C18" s="140" t="s">
        <v>226</v>
      </c>
      <c r="D18" s="140" t="s">
        <v>179</v>
      </c>
      <c r="E18" s="140" t="s">
        <v>180</v>
      </c>
      <c r="F18" s="140" t="s">
        <v>223</v>
      </c>
      <c r="G18" s="140" t="s">
        <v>224</v>
      </c>
      <c r="H18" s="141">
        <v>148032</v>
      </c>
      <c r="I18" s="141">
        <v>148032</v>
      </c>
      <c r="J18" s="24"/>
      <c r="K18" s="24"/>
      <c r="L18" s="141">
        <v>148032</v>
      </c>
      <c r="M18" s="24"/>
      <c r="N18" s="24"/>
      <c r="O18" s="24"/>
      <c r="P18" s="24"/>
      <c r="Q18" s="24"/>
      <c r="R18" s="24"/>
      <c r="S18" s="24"/>
      <c r="T18" s="24"/>
      <c r="U18" s="24"/>
      <c r="V18" s="24"/>
      <c r="W18" s="24"/>
    </row>
    <row r="19" ht="31.4" customHeight="1" spans="1:23">
      <c r="A19" s="140" t="s">
        <v>56</v>
      </c>
      <c r="B19" s="140" t="s">
        <v>225</v>
      </c>
      <c r="C19" s="140" t="s">
        <v>226</v>
      </c>
      <c r="D19" s="140" t="s">
        <v>125</v>
      </c>
      <c r="E19" s="140" t="s">
        <v>126</v>
      </c>
      <c r="F19" s="140" t="s">
        <v>227</v>
      </c>
      <c r="G19" s="140" t="s">
        <v>228</v>
      </c>
      <c r="H19" s="141">
        <v>45000</v>
      </c>
      <c r="I19" s="141">
        <v>45000</v>
      </c>
      <c r="J19" s="24"/>
      <c r="K19" s="24"/>
      <c r="L19" s="141">
        <v>45000</v>
      </c>
      <c r="M19" s="24"/>
      <c r="N19" s="24"/>
      <c r="O19" s="24"/>
      <c r="P19" s="24"/>
      <c r="Q19" s="24"/>
      <c r="R19" s="24"/>
      <c r="S19" s="24"/>
      <c r="T19" s="24"/>
      <c r="U19" s="24"/>
      <c r="V19" s="24"/>
      <c r="W19" s="24"/>
    </row>
    <row r="20" ht="31.4" customHeight="1" spans="1:23">
      <c r="A20" s="140" t="s">
        <v>56</v>
      </c>
      <c r="B20" s="140" t="s">
        <v>225</v>
      </c>
      <c r="C20" s="140" t="s">
        <v>226</v>
      </c>
      <c r="D20" s="140" t="s">
        <v>147</v>
      </c>
      <c r="E20" s="140" t="s">
        <v>148</v>
      </c>
      <c r="F20" s="140" t="s">
        <v>227</v>
      </c>
      <c r="G20" s="140" t="s">
        <v>228</v>
      </c>
      <c r="H20" s="141">
        <v>18000</v>
      </c>
      <c r="I20" s="141">
        <v>18000</v>
      </c>
      <c r="J20" s="24"/>
      <c r="K20" s="24"/>
      <c r="L20" s="141">
        <v>18000</v>
      </c>
      <c r="M20" s="24"/>
      <c r="N20" s="24"/>
      <c r="O20" s="24"/>
      <c r="P20" s="24"/>
      <c r="Q20" s="24"/>
      <c r="R20" s="24"/>
      <c r="S20" s="24"/>
      <c r="T20" s="24"/>
      <c r="U20" s="24"/>
      <c r="V20" s="24"/>
      <c r="W20" s="24"/>
    </row>
    <row r="21" ht="31.4" customHeight="1" spans="1:23">
      <c r="A21" s="140" t="s">
        <v>56</v>
      </c>
      <c r="B21" s="140" t="s">
        <v>225</v>
      </c>
      <c r="C21" s="140" t="s">
        <v>226</v>
      </c>
      <c r="D21" s="140" t="s">
        <v>172</v>
      </c>
      <c r="E21" s="140" t="s">
        <v>126</v>
      </c>
      <c r="F21" s="140" t="s">
        <v>227</v>
      </c>
      <c r="G21" s="140" t="s">
        <v>228</v>
      </c>
      <c r="H21" s="141">
        <v>216000</v>
      </c>
      <c r="I21" s="141">
        <v>216000</v>
      </c>
      <c r="J21" s="24"/>
      <c r="K21" s="24"/>
      <c r="L21" s="141">
        <v>216000</v>
      </c>
      <c r="M21" s="24"/>
      <c r="N21" s="24"/>
      <c r="O21" s="24"/>
      <c r="P21" s="24"/>
      <c r="Q21" s="24"/>
      <c r="R21" s="24"/>
      <c r="S21" s="24"/>
      <c r="T21" s="24"/>
      <c r="U21" s="24"/>
      <c r="V21" s="24"/>
      <c r="W21" s="24"/>
    </row>
    <row r="22" ht="31.4" customHeight="1" spans="1:23">
      <c r="A22" s="140" t="s">
        <v>56</v>
      </c>
      <c r="B22" s="140" t="s">
        <v>225</v>
      </c>
      <c r="C22" s="140" t="s">
        <v>226</v>
      </c>
      <c r="D22" s="140" t="s">
        <v>175</v>
      </c>
      <c r="E22" s="140" t="s">
        <v>176</v>
      </c>
      <c r="F22" s="140" t="s">
        <v>227</v>
      </c>
      <c r="G22" s="140" t="s">
        <v>228</v>
      </c>
      <c r="H22" s="141">
        <v>81000</v>
      </c>
      <c r="I22" s="141">
        <v>81000</v>
      </c>
      <c r="J22" s="24"/>
      <c r="K22" s="24"/>
      <c r="L22" s="141">
        <v>81000</v>
      </c>
      <c r="M22" s="24"/>
      <c r="N22" s="24"/>
      <c r="O22" s="24"/>
      <c r="P22" s="24"/>
      <c r="Q22" s="24"/>
      <c r="R22" s="24"/>
      <c r="S22" s="24"/>
      <c r="T22" s="24"/>
      <c r="U22" s="24"/>
      <c r="V22" s="24"/>
      <c r="W22" s="24"/>
    </row>
    <row r="23" ht="31.4" customHeight="1" spans="1:23">
      <c r="A23" s="140" t="s">
        <v>56</v>
      </c>
      <c r="B23" s="140" t="s">
        <v>225</v>
      </c>
      <c r="C23" s="140" t="s">
        <v>226</v>
      </c>
      <c r="D23" s="140" t="s">
        <v>179</v>
      </c>
      <c r="E23" s="140" t="s">
        <v>180</v>
      </c>
      <c r="F23" s="140" t="s">
        <v>227</v>
      </c>
      <c r="G23" s="140" t="s">
        <v>228</v>
      </c>
      <c r="H23" s="141">
        <v>18000</v>
      </c>
      <c r="I23" s="141">
        <v>18000</v>
      </c>
      <c r="J23" s="24"/>
      <c r="K23" s="24"/>
      <c r="L23" s="141">
        <v>18000</v>
      </c>
      <c r="M23" s="24"/>
      <c r="N23" s="24"/>
      <c r="O23" s="24"/>
      <c r="P23" s="24"/>
      <c r="Q23" s="24"/>
      <c r="R23" s="24"/>
      <c r="S23" s="24"/>
      <c r="T23" s="24"/>
      <c r="U23" s="24"/>
      <c r="V23" s="24"/>
      <c r="W23" s="24"/>
    </row>
    <row r="24" ht="31.4" customHeight="1" spans="1:23">
      <c r="A24" s="140" t="s">
        <v>56</v>
      </c>
      <c r="B24" s="140" t="s">
        <v>225</v>
      </c>
      <c r="C24" s="140" t="s">
        <v>226</v>
      </c>
      <c r="D24" s="140" t="s">
        <v>125</v>
      </c>
      <c r="E24" s="140" t="s">
        <v>126</v>
      </c>
      <c r="F24" s="140" t="s">
        <v>227</v>
      </c>
      <c r="G24" s="140" t="s">
        <v>228</v>
      </c>
      <c r="H24" s="141">
        <v>89580</v>
      </c>
      <c r="I24" s="141">
        <v>89580</v>
      </c>
      <c r="J24" s="24"/>
      <c r="K24" s="24"/>
      <c r="L24" s="141">
        <v>89580</v>
      </c>
      <c r="M24" s="24"/>
      <c r="N24" s="24"/>
      <c r="O24" s="24"/>
      <c r="P24" s="24"/>
      <c r="Q24" s="24"/>
      <c r="R24" s="24"/>
      <c r="S24" s="24"/>
      <c r="T24" s="24"/>
      <c r="U24" s="24"/>
      <c r="V24" s="24"/>
      <c r="W24" s="24"/>
    </row>
    <row r="25" ht="31.4" customHeight="1" spans="1:23">
      <c r="A25" s="140" t="s">
        <v>56</v>
      </c>
      <c r="B25" s="140" t="s">
        <v>225</v>
      </c>
      <c r="C25" s="140" t="s">
        <v>226</v>
      </c>
      <c r="D25" s="140" t="s">
        <v>147</v>
      </c>
      <c r="E25" s="140" t="s">
        <v>148</v>
      </c>
      <c r="F25" s="140" t="s">
        <v>227</v>
      </c>
      <c r="G25" s="140" t="s">
        <v>228</v>
      </c>
      <c r="H25" s="141">
        <v>40560</v>
      </c>
      <c r="I25" s="141">
        <v>40560</v>
      </c>
      <c r="J25" s="24"/>
      <c r="K25" s="24"/>
      <c r="L25" s="141">
        <v>40560</v>
      </c>
      <c r="M25" s="24"/>
      <c r="N25" s="24"/>
      <c r="O25" s="24"/>
      <c r="P25" s="24"/>
      <c r="Q25" s="24"/>
      <c r="R25" s="24"/>
      <c r="S25" s="24"/>
      <c r="T25" s="24"/>
      <c r="U25" s="24"/>
      <c r="V25" s="24"/>
      <c r="W25" s="24"/>
    </row>
    <row r="26" ht="31.4" customHeight="1" spans="1:23">
      <c r="A26" s="140" t="s">
        <v>56</v>
      </c>
      <c r="B26" s="140" t="s">
        <v>225</v>
      </c>
      <c r="C26" s="140" t="s">
        <v>226</v>
      </c>
      <c r="D26" s="140" t="s">
        <v>172</v>
      </c>
      <c r="E26" s="140" t="s">
        <v>126</v>
      </c>
      <c r="F26" s="140" t="s">
        <v>227</v>
      </c>
      <c r="G26" s="140" t="s">
        <v>228</v>
      </c>
      <c r="H26" s="141">
        <v>621084</v>
      </c>
      <c r="I26" s="141">
        <v>621084</v>
      </c>
      <c r="J26" s="24"/>
      <c r="K26" s="24"/>
      <c r="L26" s="141">
        <v>621084</v>
      </c>
      <c r="M26" s="24"/>
      <c r="N26" s="24"/>
      <c r="O26" s="24"/>
      <c r="P26" s="24"/>
      <c r="Q26" s="24"/>
      <c r="R26" s="24"/>
      <c r="S26" s="24"/>
      <c r="T26" s="24"/>
      <c r="U26" s="24"/>
      <c r="V26" s="24"/>
      <c r="W26" s="24"/>
    </row>
    <row r="27" ht="31.4" customHeight="1" spans="1:23">
      <c r="A27" s="140" t="s">
        <v>56</v>
      </c>
      <c r="B27" s="140" t="s">
        <v>225</v>
      </c>
      <c r="C27" s="140" t="s">
        <v>226</v>
      </c>
      <c r="D27" s="140" t="s">
        <v>175</v>
      </c>
      <c r="E27" s="140" t="s">
        <v>176</v>
      </c>
      <c r="F27" s="140" t="s">
        <v>227</v>
      </c>
      <c r="G27" s="140" t="s">
        <v>228</v>
      </c>
      <c r="H27" s="141">
        <v>195456</v>
      </c>
      <c r="I27" s="141">
        <v>195456</v>
      </c>
      <c r="J27" s="24"/>
      <c r="K27" s="24"/>
      <c r="L27" s="141">
        <v>195456</v>
      </c>
      <c r="M27" s="24"/>
      <c r="N27" s="24"/>
      <c r="O27" s="24"/>
      <c r="P27" s="24"/>
      <c r="Q27" s="24"/>
      <c r="R27" s="24"/>
      <c r="S27" s="24"/>
      <c r="T27" s="24"/>
      <c r="U27" s="24"/>
      <c r="V27" s="24"/>
      <c r="W27" s="24"/>
    </row>
    <row r="28" ht="31.4" customHeight="1" spans="1:23">
      <c r="A28" s="140" t="s">
        <v>56</v>
      </c>
      <c r="B28" s="140" t="s">
        <v>225</v>
      </c>
      <c r="C28" s="140" t="s">
        <v>226</v>
      </c>
      <c r="D28" s="140" t="s">
        <v>179</v>
      </c>
      <c r="E28" s="140" t="s">
        <v>180</v>
      </c>
      <c r="F28" s="140" t="s">
        <v>227</v>
      </c>
      <c r="G28" s="140" t="s">
        <v>228</v>
      </c>
      <c r="H28" s="141">
        <v>62376</v>
      </c>
      <c r="I28" s="141">
        <v>62376</v>
      </c>
      <c r="J28" s="24"/>
      <c r="K28" s="24"/>
      <c r="L28" s="141">
        <v>62376</v>
      </c>
      <c r="M28" s="24"/>
      <c r="N28" s="24"/>
      <c r="O28" s="24"/>
      <c r="P28" s="24"/>
      <c r="Q28" s="24"/>
      <c r="R28" s="24"/>
      <c r="S28" s="24"/>
      <c r="T28" s="24"/>
      <c r="U28" s="24"/>
      <c r="V28" s="24"/>
      <c r="W28" s="24"/>
    </row>
    <row r="29" ht="31.4" customHeight="1" spans="1:23">
      <c r="A29" s="140" t="s">
        <v>56</v>
      </c>
      <c r="B29" s="140" t="s">
        <v>221</v>
      </c>
      <c r="C29" s="140" t="s">
        <v>222</v>
      </c>
      <c r="D29" s="140" t="s">
        <v>114</v>
      </c>
      <c r="E29" s="140" t="s">
        <v>115</v>
      </c>
      <c r="F29" s="140" t="s">
        <v>227</v>
      </c>
      <c r="G29" s="140" t="s">
        <v>228</v>
      </c>
      <c r="H29" s="141">
        <v>87888</v>
      </c>
      <c r="I29" s="141">
        <v>87888</v>
      </c>
      <c r="J29" s="24"/>
      <c r="K29" s="24"/>
      <c r="L29" s="141">
        <v>87888</v>
      </c>
      <c r="M29" s="24"/>
      <c r="N29" s="24"/>
      <c r="O29" s="24"/>
      <c r="P29" s="24"/>
      <c r="Q29" s="24"/>
      <c r="R29" s="24"/>
      <c r="S29" s="24"/>
      <c r="T29" s="24"/>
      <c r="U29" s="24"/>
      <c r="V29" s="24"/>
      <c r="W29" s="24"/>
    </row>
    <row r="30" ht="31.4" customHeight="1" spans="1:23">
      <c r="A30" s="140" t="s">
        <v>56</v>
      </c>
      <c r="B30" s="140" t="s">
        <v>221</v>
      </c>
      <c r="C30" s="140" t="s">
        <v>222</v>
      </c>
      <c r="D30" s="140" t="s">
        <v>120</v>
      </c>
      <c r="E30" s="140" t="s">
        <v>115</v>
      </c>
      <c r="F30" s="140" t="s">
        <v>227</v>
      </c>
      <c r="G30" s="140" t="s">
        <v>228</v>
      </c>
      <c r="H30" s="141">
        <v>1746156</v>
      </c>
      <c r="I30" s="141">
        <v>1746156</v>
      </c>
      <c r="J30" s="24"/>
      <c r="K30" s="24"/>
      <c r="L30" s="141">
        <v>1746156</v>
      </c>
      <c r="M30" s="24"/>
      <c r="N30" s="24"/>
      <c r="O30" s="24"/>
      <c r="P30" s="24"/>
      <c r="Q30" s="24"/>
      <c r="R30" s="24"/>
      <c r="S30" s="24"/>
      <c r="T30" s="24"/>
      <c r="U30" s="24"/>
      <c r="V30" s="24"/>
      <c r="W30" s="24"/>
    </row>
    <row r="31" ht="31.4" customHeight="1" spans="1:23">
      <c r="A31" s="140" t="s">
        <v>56</v>
      </c>
      <c r="B31" s="140" t="s">
        <v>221</v>
      </c>
      <c r="C31" s="140" t="s">
        <v>222</v>
      </c>
      <c r="D31" s="140" t="s">
        <v>129</v>
      </c>
      <c r="E31" s="140" t="s">
        <v>115</v>
      </c>
      <c r="F31" s="140" t="s">
        <v>227</v>
      </c>
      <c r="G31" s="140" t="s">
        <v>228</v>
      </c>
      <c r="H31" s="141">
        <v>87696</v>
      </c>
      <c r="I31" s="141">
        <v>87696</v>
      </c>
      <c r="J31" s="24"/>
      <c r="K31" s="24"/>
      <c r="L31" s="141">
        <v>87696</v>
      </c>
      <c r="M31" s="24"/>
      <c r="N31" s="24"/>
      <c r="O31" s="24"/>
      <c r="P31" s="24"/>
      <c r="Q31" s="24"/>
      <c r="R31" s="24"/>
      <c r="S31" s="24"/>
      <c r="T31" s="24"/>
      <c r="U31" s="24"/>
      <c r="V31" s="24"/>
      <c r="W31" s="24"/>
    </row>
    <row r="32" ht="31.4" customHeight="1" spans="1:23">
      <c r="A32" s="140" t="s">
        <v>56</v>
      </c>
      <c r="B32" s="140" t="s">
        <v>221</v>
      </c>
      <c r="C32" s="140" t="s">
        <v>222</v>
      </c>
      <c r="D32" s="140" t="s">
        <v>132</v>
      </c>
      <c r="E32" s="140" t="s">
        <v>115</v>
      </c>
      <c r="F32" s="140" t="s">
        <v>227</v>
      </c>
      <c r="G32" s="140" t="s">
        <v>228</v>
      </c>
      <c r="H32" s="141">
        <v>1239690</v>
      </c>
      <c r="I32" s="141">
        <v>1239690</v>
      </c>
      <c r="J32" s="24"/>
      <c r="K32" s="24"/>
      <c r="L32" s="141">
        <v>1239690</v>
      </c>
      <c r="M32" s="24"/>
      <c r="N32" s="24"/>
      <c r="O32" s="24"/>
      <c r="P32" s="24"/>
      <c r="Q32" s="24"/>
      <c r="R32" s="24"/>
      <c r="S32" s="24"/>
      <c r="T32" s="24"/>
      <c r="U32" s="24"/>
      <c r="V32" s="24"/>
      <c r="W32" s="24"/>
    </row>
    <row r="33" ht="31.4" customHeight="1" spans="1:23">
      <c r="A33" s="140" t="s">
        <v>56</v>
      </c>
      <c r="B33" s="140" t="s">
        <v>221</v>
      </c>
      <c r="C33" s="140" t="s">
        <v>222</v>
      </c>
      <c r="D33" s="140" t="s">
        <v>114</v>
      </c>
      <c r="E33" s="140" t="s">
        <v>115</v>
      </c>
      <c r="F33" s="140" t="s">
        <v>227</v>
      </c>
      <c r="G33" s="140" t="s">
        <v>228</v>
      </c>
      <c r="H33" s="141">
        <v>9000</v>
      </c>
      <c r="I33" s="141">
        <v>9000</v>
      </c>
      <c r="J33" s="24"/>
      <c r="K33" s="24"/>
      <c r="L33" s="141">
        <v>9000</v>
      </c>
      <c r="M33" s="24"/>
      <c r="N33" s="24"/>
      <c r="O33" s="24"/>
      <c r="P33" s="24"/>
      <c r="Q33" s="24"/>
      <c r="R33" s="24"/>
      <c r="S33" s="24"/>
      <c r="T33" s="24"/>
      <c r="U33" s="24"/>
      <c r="V33" s="24"/>
      <c r="W33" s="24"/>
    </row>
    <row r="34" ht="31.4" customHeight="1" spans="1:23">
      <c r="A34" s="140" t="s">
        <v>56</v>
      </c>
      <c r="B34" s="140" t="s">
        <v>221</v>
      </c>
      <c r="C34" s="140" t="s">
        <v>222</v>
      </c>
      <c r="D34" s="140" t="s">
        <v>120</v>
      </c>
      <c r="E34" s="140" t="s">
        <v>115</v>
      </c>
      <c r="F34" s="140" t="s">
        <v>227</v>
      </c>
      <c r="G34" s="140" t="s">
        <v>228</v>
      </c>
      <c r="H34" s="141">
        <v>180000</v>
      </c>
      <c r="I34" s="141">
        <v>180000</v>
      </c>
      <c r="J34" s="24"/>
      <c r="K34" s="24"/>
      <c r="L34" s="141">
        <v>180000</v>
      </c>
      <c r="M34" s="24"/>
      <c r="N34" s="24"/>
      <c r="O34" s="24"/>
      <c r="P34" s="24"/>
      <c r="Q34" s="24"/>
      <c r="R34" s="24"/>
      <c r="S34" s="24"/>
      <c r="T34" s="24"/>
      <c r="U34" s="24"/>
      <c r="V34" s="24"/>
      <c r="W34" s="24"/>
    </row>
    <row r="35" ht="31.4" customHeight="1" spans="1:23">
      <c r="A35" s="140" t="s">
        <v>56</v>
      </c>
      <c r="B35" s="140" t="s">
        <v>221</v>
      </c>
      <c r="C35" s="140" t="s">
        <v>222</v>
      </c>
      <c r="D35" s="140" t="s">
        <v>132</v>
      </c>
      <c r="E35" s="140" t="s">
        <v>115</v>
      </c>
      <c r="F35" s="140" t="s">
        <v>227</v>
      </c>
      <c r="G35" s="140" t="s">
        <v>228</v>
      </c>
      <c r="H35" s="141">
        <v>126000</v>
      </c>
      <c r="I35" s="141">
        <v>126000</v>
      </c>
      <c r="J35" s="24"/>
      <c r="K35" s="24"/>
      <c r="L35" s="141">
        <v>126000</v>
      </c>
      <c r="M35" s="24"/>
      <c r="N35" s="24"/>
      <c r="O35" s="24"/>
      <c r="P35" s="24"/>
      <c r="Q35" s="24"/>
      <c r="R35" s="24"/>
      <c r="S35" s="24"/>
      <c r="T35" s="24"/>
      <c r="U35" s="24"/>
      <c r="V35" s="24"/>
      <c r="W35" s="24"/>
    </row>
    <row r="36" ht="31.4" customHeight="1" spans="1:23">
      <c r="A36" s="140" t="s">
        <v>56</v>
      </c>
      <c r="B36" s="140" t="s">
        <v>221</v>
      </c>
      <c r="C36" s="140" t="s">
        <v>222</v>
      </c>
      <c r="D36" s="140" t="s">
        <v>114</v>
      </c>
      <c r="E36" s="140" t="s">
        <v>115</v>
      </c>
      <c r="F36" s="140" t="s">
        <v>229</v>
      </c>
      <c r="G36" s="140" t="s">
        <v>230</v>
      </c>
      <c r="H36" s="141">
        <v>4507</v>
      </c>
      <c r="I36" s="141">
        <v>4507</v>
      </c>
      <c r="J36" s="24"/>
      <c r="K36" s="24"/>
      <c r="L36" s="141">
        <v>4507</v>
      </c>
      <c r="M36" s="24"/>
      <c r="N36" s="24"/>
      <c r="O36" s="24"/>
      <c r="P36" s="24"/>
      <c r="Q36" s="24"/>
      <c r="R36" s="24"/>
      <c r="S36" s="24"/>
      <c r="T36" s="24"/>
      <c r="U36" s="24"/>
      <c r="V36" s="24"/>
      <c r="W36" s="24"/>
    </row>
    <row r="37" ht="31.4" customHeight="1" spans="1:23">
      <c r="A37" s="140" t="s">
        <v>56</v>
      </c>
      <c r="B37" s="140" t="s">
        <v>221</v>
      </c>
      <c r="C37" s="140" t="s">
        <v>222</v>
      </c>
      <c r="D37" s="140" t="s">
        <v>120</v>
      </c>
      <c r="E37" s="140" t="s">
        <v>115</v>
      </c>
      <c r="F37" s="140" t="s">
        <v>229</v>
      </c>
      <c r="G37" s="140" t="s">
        <v>230</v>
      </c>
      <c r="H37" s="141">
        <v>77172</v>
      </c>
      <c r="I37" s="141">
        <v>77172</v>
      </c>
      <c r="J37" s="24"/>
      <c r="K37" s="24"/>
      <c r="L37" s="141">
        <v>77172</v>
      </c>
      <c r="M37" s="24"/>
      <c r="N37" s="24"/>
      <c r="O37" s="24"/>
      <c r="P37" s="24"/>
      <c r="Q37" s="24"/>
      <c r="R37" s="24"/>
      <c r="S37" s="24"/>
      <c r="T37" s="24"/>
      <c r="U37" s="24"/>
      <c r="V37" s="24"/>
      <c r="W37" s="24"/>
    </row>
    <row r="38" ht="31.4" customHeight="1" spans="1:23">
      <c r="A38" s="140" t="s">
        <v>56</v>
      </c>
      <c r="B38" s="140" t="s">
        <v>221</v>
      </c>
      <c r="C38" s="140" t="s">
        <v>222</v>
      </c>
      <c r="D38" s="140" t="s">
        <v>129</v>
      </c>
      <c r="E38" s="140" t="s">
        <v>115</v>
      </c>
      <c r="F38" s="140" t="s">
        <v>229</v>
      </c>
      <c r="G38" s="140" t="s">
        <v>230</v>
      </c>
      <c r="H38" s="141">
        <v>4845</v>
      </c>
      <c r="I38" s="141">
        <v>4845</v>
      </c>
      <c r="J38" s="24"/>
      <c r="K38" s="24"/>
      <c r="L38" s="141">
        <v>4845</v>
      </c>
      <c r="M38" s="24"/>
      <c r="N38" s="24"/>
      <c r="O38" s="24"/>
      <c r="P38" s="24"/>
      <c r="Q38" s="24"/>
      <c r="R38" s="24"/>
      <c r="S38" s="24"/>
      <c r="T38" s="24"/>
      <c r="U38" s="24"/>
      <c r="V38" s="24"/>
      <c r="W38" s="24"/>
    </row>
    <row r="39" ht="31.4" customHeight="1" spans="1:23">
      <c r="A39" s="140" t="s">
        <v>56</v>
      </c>
      <c r="B39" s="140" t="s">
        <v>221</v>
      </c>
      <c r="C39" s="140" t="s">
        <v>222</v>
      </c>
      <c r="D39" s="140" t="s">
        <v>132</v>
      </c>
      <c r="E39" s="140" t="s">
        <v>115</v>
      </c>
      <c r="F39" s="140" t="s">
        <v>229</v>
      </c>
      <c r="G39" s="140" t="s">
        <v>230</v>
      </c>
      <c r="H39" s="141">
        <v>57295</v>
      </c>
      <c r="I39" s="141">
        <v>57295</v>
      </c>
      <c r="J39" s="24"/>
      <c r="K39" s="24"/>
      <c r="L39" s="141">
        <v>57295</v>
      </c>
      <c r="M39" s="24"/>
      <c r="N39" s="24"/>
      <c r="O39" s="24"/>
      <c r="P39" s="24"/>
      <c r="Q39" s="24"/>
      <c r="R39" s="24"/>
      <c r="S39" s="24"/>
      <c r="T39" s="24"/>
      <c r="U39" s="24"/>
      <c r="V39" s="24"/>
      <c r="W39" s="24"/>
    </row>
    <row r="40" ht="31.4" customHeight="1" spans="1:23">
      <c r="A40" s="140" t="s">
        <v>56</v>
      </c>
      <c r="B40" s="140" t="s">
        <v>231</v>
      </c>
      <c r="C40" s="140" t="s">
        <v>232</v>
      </c>
      <c r="D40" s="140" t="s">
        <v>114</v>
      </c>
      <c r="E40" s="140" t="s">
        <v>115</v>
      </c>
      <c r="F40" s="140" t="s">
        <v>229</v>
      </c>
      <c r="G40" s="140" t="s">
        <v>230</v>
      </c>
      <c r="H40" s="141">
        <v>32100</v>
      </c>
      <c r="I40" s="141">
        <v>32100</v>
      </c>
      <c r="J40" s="24"/>
      <c r="K40" s="24"/>
      <c r="L40" s="141">
        <v>32100</v>
      </c>
      <c r="M40" s="24"/>
      <c r="N40" s="24"/>
      <c r="O40" s="24"/>
      <c r="P40" s="24"/>
      <c r="Q40" s="24"/>
      <c r="R40" s="24"/>
      <c r="S40" s="24"/>
      <c r="T40" s="24"/>
      <c r="U40" s="24"/>
      <c r="V40" s="24"/>
      <c r="W40" s="24"/>
    </row>
    <row r="41" ht="31.4" customHeight="1" spans="1:23">
      <c r="A41" s="140" t="s">
        <v>56</v>
      </c>
      <c r="B41" s="140" t="s">
        <v>231</v>
      </c>
      <c r="C41" s="140" t="s">
        <v>232</v>
      </c>
      <c r="D41" s="140" t="s">
        <v>120</v>
      </c>
      <c r="E41" s="140" t="s">
        <v>115</v>
      </c>
      <c r="F41" s="140" t="s">
        <v>229</v>
      </c>
      <c r="G41" s="140" t="s">
        <v>230</v>
      </c>
      <c r="H41" s="141">
        <v>650520</v>
      </c>
      <c r="I41" s="141">
        <v>650520</v>
      </c>
      <c r="J41" s="24"/>
      <c r="K41" s="24"/>
      <c r="L41" s="141">
        <v>650520</v>
      </c>
      <c r="M41" s="24"/>
      <c r="N41" s="24"/>
      <c r="O41" s="24"/>
      <c r="P41" s="24"/>
      <c r="Q41" s="24"/>
      <c r="R41" s="24"/>
      <c r="S41" s="24"/>
      <c r="T41" s="24"/>
      <c r="U41" s="24"/>
      <c r="V41" s="24"/>
      <c r="W41" s="24"/>
    </row>
    <row r="42" ht="31.4" customHeight="1" spans="1:23">
      <c r="A42" s="140" t="s">
        <v>56</v>
      </c>
      <c r="B42" s="140" t="s">
        <v>231</v>
      </c>
      <c r="C42" s="140" t="s">
        <v>232</v>
      </c>
      <c r="D42" s="140" t="s">
        <v>129</v>
      </c>
      <c r="E42" s="140" t="s">
        <v>115</v>
      </c>
      <c r="F42" s="140" t="s">
        <v>229</v>
      </c>
      <c r="G42" s="140" t="s">
        <v>230</v>
      </c>
      <c r="H42" s="141">
        <v>31980</v>
      </c>
      <c r="I42" s="141">
        <v>31980</v>
      </c>
      <c r="J42" s="24"/>
      <c r="K42" s="24"/>
      <c r="L42" s="141">
        <v>31980</v>
      </c>
      <c r="M42" s="24"/>
      <c r="N42" s="24"/>
      <c r="O42" s="24"/>
      <c r="P42" s="24"/>
      <c r="Q42" s="24"/>
      <c r="R42" s="24"/>
      <c r="S42" s="24"/>
      <c r="T42" s="24"/>
      <c r="U42" s="24"/>
      <c r="V42" s="24"/>
      <c r="W42" s="24"/>
    </row>
    <row r="43" ht="31.4" customHeight="1" spans="1:23">
      <c r="A43" s="140" t="s">
        <v>56</v>
      </c>
      <c r="B43" s="140" t="s">
        <v>231</v>
      </c>
      <c r="C43" s="140" t="s">
        <v>232</v>
      </c>
      <c r="D43" s="140" t="s">
        <v>132</v>
      </c>
      <c r="E43" s="140" t="s">
        <v>115</v>
      </c>
      <c r="F43" s="140" t="s">
        <v>229</v>
      </c>
      <c r="G43" s="140" t="s">
        <v>230</v>
      </c>
      <c r="H43" s="141">
        <v>475860</v>
      </c>
      <c r="I43" s="141">
        <v>475860</v>
      </c>
      <c r="J43" s="24"/>
      <c r="K43" s="24"/>
      <c r="L43" s="141">
        <v>475860</v>
      </c>
      <c r="M43" s="24"/>
      <c r="N43" s="24"/>
      <c r="O43" s="24"/>
      <c r="P43" s="24"/>
      <c r="Q43" s="24"/>
      <c r="R43" s="24"/>
      <c r="S43" s="24"/>
      <c r="T43" s="24"/>
      <c r="U43" s="24"/>
      <c r="V43" s="24"/>
      <c r="W43" s="24"/>
    </row>
    <row r="44" ht="31.4" customHeight="1" spans="1:23">
      <c r="A44" s="140" t="s">
        <v>56</v>
      </c>
      <c r="B44" s="140" t="s">
        <v>225</v>
      </c>
      <c r="C44" s="140" t="s">
        <v>226</v>
      </c>
      <c r="D44" s="140" t="s">
        <v>125</v>
      </c>
      <c r="E44" s="140" t="s">
        <v>126</v>
      </c>
      <c r="F44" s="140" t="s">
        <v>233</v>
      </c>
      <c r="G44" s="140" t="s">
        <v>234</v>
      </c>
      <c r="H44" s="141">
        <v>16275</v>
      </c>
      <c r="I44" s="141">
        <v>16275</v>
      </c>
      <c r="J44" s="24"/>
      <c r="K44" s="24"/>
      <c r="L44" s="141">
        <v>16275</v>
      </c>
      <c r="M44" s="24"/>
      <c r="N44" s="24"/>
      <c r="O44" s="24"/>
      <c r="P44" s="24"/>
      <c r="Q44" s="24"/>
      <c r="R44" s="24"/>
      <c r="S44" s="24"/>
      <c r="T44" s="24"/>
      <c r="U44" s="24"/>
      <c r="V44" s="24"/>
      <c r="W44" s="24"/>
    </row>
    <row r="45" ht="31.4" customHeight="1" spans="1:23">
      <c r="A45" s="140" t="s">
        <v>56</v>
      </c>
      <c r="B45" s="140" t="s">
        <v>225</v>
      </c>
      <c r="C45" s="140" t="s">
        <v>226</v>
      </c>
      <c r="D45" s="140" t="s">
        <v>147</v>
      </c>
      <c r="E45" s="140" t="s">
        <v>148</v>
      </c>
      <c r="F45" s="140" t="s">
        <v>233</v>
      </c>
      <c r="G45" s="140" t="s">
        <v>234</v>
      </c>
      <c r="H45" s="141">
        <v>9697</v>
      </c>
      <c r="I45" s="141">
        <v>9697</v>
      </c>
      <c r="J45" s="24"/>
      <c r="K45" s="24"/>
      <c r="L45" s="141">
        <v>9697</v>
      </c>
      <c r="M45" s="24"/>
      <c r="N45" s="24"/>
      <c r="O45" s="24"/>
      <c r="P45" s="24"/>
      <c r="Q45" s="24"/>
      <c r="R45" s="24"/>
      <c r="S45" s="24"/>
      <c r="T45" s="24"/>
      <c r="U45" s="24"/>
      <c r="V45" s="24"/>
      <c r="W45" s="24"/>
    </row>
    <row r="46" ht="31.4" customHeight="1" spans="1:23">
      <c r="A46" s="140" t="s">
        <v>56</v>
      </c>
      <c r="B46" s="140" t="s">
        <v>225</v>
      </c>
      <c r="C46" s="140" t="s">
        <v>226</v>
      </c>
      <c r="D46" s="140" t="s">
        <v>172</v>
      </c>
      <c r="E46" s="140" t="s">
        <v>126</v>
      </c>
      <c r="F46" s="140" t="s">
        <v>233</v>
      </c>
      <c r="G46" s="140" t="s">
        <v>234</v>
      </c>
      <c r="H46" s="141">
        <v>120760</v>
      </c>
      <c r="I46" s="141">
        <v>120760</v>
      </c>
      <c r="J46" s="24"/>
      <c r="K46" s="24"/>
      <c r="L46" s="141">
        <v>120760</v>
      </c>
      <c r="M46" s="24"/>
      <c r="N46" s="24"/>
      <c r="O46" s="24"/>
      <c r="P46" s="24"/>
      <c r="Q46" s="24"/>
      <c r="R46" s="24"/>
      <c r="S46" s="24"/>
      <c r="T46" s="24"/>
      <c r="U46" s="24"/>
      <c r="V46" s="24"/>
      <c r="W46" s="24"/>
    </row>
    <row r="47" ht="31.4" customHeight="1" spans="1:23">
      <c r="A47" s="140" t="s">
        <v>56</v>
      </c>
      <c r="B47" s="140" t="s">
        <v>225</v>
      </c>
      <c r="C47" s="140" t="s">
        <v>226</v>
      </c>
      <c r="D47" s="140" t="s">
        <v>175</v>
      </c>
      <c r="E47" s="140" t="s">
        <v>176</v>
      </c>
      <c r="F47" s="140" t="s">
        <v>233</v>
      </c>
      <c r="G47" s="140" t="s">
        <v>234</v>
      </c>
      <c r="H47" s="141">
        <v>40312</v>
      </c>
      <c r="I47" s="141">
        <v>40312</v>
      </c>
      <c r="J47" s="24"/>
      <c r="K47" s="24"/>
      <c r="L47" s="141">
        <v>40312</v>
      </c>
      <c r="M47" s="24"/>
      <c r="N47" s="24"/>
      <c r="O47" s="24"/>
      <c r="P47" s="24"/>
      <c r="Q47" s="24"/>
      <c r="R47" s="24"/>
      <c r="S47" s="24"/>
      <c r="T47" s="24"/>
      <c r="U47" s="24"/>
      <c r="V47" s="24"/>
      <c r="W47" s="24"/>
    </row>
    <row r="48" ht="31.4" customHeight="1" spans="1:23">
      <c r="A48" s="140" t="s">
        <v>56</v>
      </c>
      <c r="B48" s="140" t="s">
        <v>225</v>
      </c>
      <c r="C48" s="140" t="s">
        <v>226</v>
      </c>
      <c r="D48" s="140" t="s">
        <v>179</v>
      </c>
      <c r="E48" s="140" t="s">
        <v>180</v>
      </c>
      <c r="F48" s="140" t="s">
        <v>233</v>
      </c>
      <c r="G48" s="140" t="s">
        <v>234</v>
      </c>
      <c r="H48" s="141">
        <v>12336</v>
      </c>
      <c r="I48" s="141">
        <v>12336</v>
      </c>
      <c r="J48" s="24"/>
      <c r="K48" s="24"/>
      <c r="L48" s="141">
        <v>12336</v>
      </c>
      <c r="M48" s="24"/>
      <c r="N48" s="24"/>
      <c r="O48" s="24"/>
      <c r="P48" s="24"/>
      <c r="Q48" s="24"/>
      <c r="R48" s="24"/>
      <c r="S48" s="24"/>
      <c r="T48" s="24"/>
      <c r="U48" s="24"/>
      <c r="V48" s="24"/>
      <c r="W48" s="24"/>
    </row>
    <row r="49" ht="31.4" customHeight="1" spans="1:23">
      <c r="A49" s="140" t="s">
        <v>56</v>
      </c>
      <c r="B49" s="140" t="s">
        <v>225</v>
      </c>
      <c r="C49" s="140" t="s">
        <v>226</v>
      </c>
      <c r="D49" s="140" t="s">
        <v>125</v>
      </c>
      <c r="E49" s="140" t="s">
        <v>126</v>
      </c>
      <c r="F49" s="140" t="s">
        <v>233</v>
      </c>
      <c r="G49" s="140" t="s">
        <v>234</v>
      </c>
      <c r="H49" s="141">
        <v>298872</v>
      </c>
      <c r="I49" s="141">
        <v>298872</v>
      </c>
      <c r="J49" s="24"/>
      <c r="K49" s="24"/>
      <c r="L49" s="141">
        <v>298872</v>
      </c>
      <c r="M49" s="24"/>
      <c r="N49" s="24"/>
      <c r="O49" s="24"/>
      <c r="P49" s="24"/>
      <c r="Q49" s="24"/>
      <c r="R49" s="24"/>
      <c r="S49" s="24"/>
      <c r="T49" s="24"/>
      <c r="U49" s="24"/>
      <c r="V49" s="24"/>
      <c r="W49" s="24"/>
    </row>
    <row r="50" ht="31.4" customHeight="1" spans="1:23">
      <c r="A50" s="140" t="s">
        <v>56</v>
      </c>
      <c r="B50" s="140" t="s">
        <v>225</v>
      </c>
      <c r="C50" s="140" t="s">
        <v>226</v>
      </c>
      <c r="D50" s="140" t="s">
        <v>147</v>
      </c>
      <c r="E50" s="140" t="s">
        <v>148</v>
      </c>
      <c r="F50" s="140" t="s">
        <v>233</v>
      </c>
      <c r="G50" s="140" t="s">
        <v>234</v>
      </c>
      <c r="H50" s="141">
        <v>133500</v>
      </c>
      <c r="I50" s="141">
        <v>133500</v>
      </c>
      <c r="J50" s="24"/>
      <c r="K50" s="24"/>
      <c r="L50" s="141">
        <v>133500</v>
      </c>
      <c r="M50" s="24"/>
      <c r="N50" s="24"/>
      <c r="O50" s="24"/>
      <c r="P50" s="24"/>
      <c r="Q50" s="24"/>
      <c r="R50" s="24"/>
      <c r="S50" s="24"/>
      <c r="T50" s="24"/>
      <c r="U50" s="24"/>
      <c r="V50" s="24"/>
      <c r="W50" s="24"/>
    </row>
    <row r="51" ht="31.4" customHeight="1" spans="1:23">
      <c r="A51" s="140" t="s">
        <v>56</v>
      </c>
      <c r="B51" s="140" t="s">
        <v>225</v>
      </c>
      <c r="C51" s="140" t="s">
        <v>226</v>
      </c>
      <c r="D51" s="140" t="s">
        <v>172</v>
      </c>
      <c r="E51" s="140" t="s">
        <v>126</v>
      </c>
      <c r="F51" s="140" t="s">
        <v>233</v>
      </c>
      <c r="G51" s="140" t="s">
        <v>234</v>
      </c>
      <c r="H51" s="141">
        <v>1888620</v>
      </c>
      <c r="I51" s="141">
        <v>1888620</v>
      </c>
      <c r="J51" s="24"/>
      <c r="K51" s="24"/>
      <c r="L51" s="141">
        <v>1888620</v>
      </c>
      <c r="M51" s="24"/>
      <c r="N51" s="24"/>
      <c r="O51" s="24"/>
      <c r="P51" s="24"/>
      <c r="Q51" s="24"/>
      <c r="R51" s="24"/>
      <c r="S51" s="24"/>
      <c r="T51" s="24"/>
      <c r="U51" s="24"/>
      <c r="V51" s="24"/>
      <c r="W51" s="24"/>
    </row>
    <row r="52" ht="31.4" customHeight="1" spans="1:23">
      <c r="A52" s="140" t="s">
        <v>56</v>
      </c>
      <c r="B52" s="140" t="s">
        <v>225</v>
      </c>
      <c r="C52" s="140" t="s">
        <v>226</v>
      </c>
      <c r="D52" s="140" t="s">
        <v>175</v>
      </c>
      <c r="E52" s="140" t="s">
        <v>176</v>
      </c>
      <c r="F52" s="140" t="s">
        <v>233</v>
      </c>
      <c r="G52" s="140" t="s">
        <v>234</v>
      </c>
      <c r="H52" s="141">
        <v>594720</v>
      </c>
      <c r="I52" s="141">
        <v>594720</v>
      </c>
      <c r="J52" s="24"/>
      <c r="K52" s="24"/>
      <c r="L52" s="141">
        <v>594720</v>
      </c>
      <c r="M52" s="24"/>
      <c r="N52" s="24"/>
      <c r="O52" s="24"/>
      <c r="P52" s="24"/>
      <c r="Q52" s="24"/>
      <c r="R52" s="24"/>
      <c r="S52" s="24"/>
      <c r="T52" s="24"/>
      <c r="U52" s="24"/>
      <c r="V52" s="24"/>
      <c r="W52" s="24"/>
    </row>
    <row r="53" ht="31.4" customHeight="1" spans="1:23">
      <c r="A53" s="140" t="s">
        <v>56</v>
      </c>
      <c r="B53" s="140" t="s">
        <v>225</v>
      </c>
      <c r="C53" s="140" t="s">
        <v>226</v>
      </c>
      <c r="D53" s="140" t="s">
        <v>179</v>
      </c>
      <c r="E53" s="140" t="s">
        <v>180</v>
      </c>
      <c r="F53" s="140" t="s">
        <v>233</v>
      </c>
      <c r="G53" s="140" t="s">
        <v>234</v>
      </c>
      <c r="H53" s="141">
        <v>196092</v>
      </c>
      <c r="I53" s="141">
        <v>196092</v>
      </c>
      <c r="J53" s="24"/>
      <c r="K53" s="24"/>
      <c r="L53" s="141">
        <v>196092</v>
      </c>
      <c r="M53" s="24"/>
      <c r="N53" s="24"/>
      <c r="O53" s="24"/>
      <c r="P53" s="24"/>
      <c r="Q53" s="24"/>
      <c r="R53" s="24"/>
      <c r="S53" s="24"/>
      <c r="T53" s="24"/>
      <c r="U53" s="24"/>
      <c r="V53" s="24"/>
      <c r="W53" s="24"/>
    </row>
    <row r="54" ht="31.4" customHeight="1" spans="1:23">
      <c r="A54" s="140" t="s">
        <v>56</v>
      </c>
      <c r="B54" s="140" t="s">
        <v>235</v>
      </c>
      <c r="C54" s="140" t="s">
        <v>236</v>
      </c>
      <c r="D54" s="140" t="s">
        <v>125</v>
      </c>
      <c r="E54" s="140" t="s">
        <v>126</v>
      </c>
      <c r="F54" s="140" t="s">
        <v>233</v>
      </c>
      <c r="G54" s="140" t="s">
        <v>234</v>
      </c>
      <c r="H54" s="141">
        <v>153060</v>
      </c>
      <c r="I54" s="141">
        <v>153060</v>
      </c>
      <c r="J54" s="24"/>
      <c r="K54" s="24"/>
      <c r="L54" s="141">
        <v>153060</v>
      </c>
      <c r="M54" s="24"/>
      <c r="N54" s="24"/>
      <c r="O54" s="24"/>
      <c r="P54" s="24"/>
      <c r="Q54" s="24"/>
      <c r="R54" s="24"/>
      <c r="S54" s="24"/>
      <c r="T54" s="24"/>
      <c r="U54" s="24"/>
      <c r="V54" s="24"/>
      <c r="W54" s="24"/>
    </row>
    <row r="55" ht="31.4" customHeight="1" spans="1:23">
      <c r="A55" s="140" t="s">
        <v>56</v>
      </c>
      <c r="B55" s="140" t="s">
        <v>235</v>
      </c>
      <c r="C55" s="140" t="s">
        <v>236</v>
      </c>
      <c r="D55" s="140" t="s">
        <v>147</v>
      </c>
      <c r="E55" s="140" t="s">
        <v>148</v>
      </c>
      <c r="F55" s="140" t="s">
        <v>233</v>
      </c>
      <c r="G55" s="140" t="s">
        <v>234</v>
      </c>
      <c r="H55" s="141">
        <v>65940</v>
      </c>
      <c r="I55" s="141">
        <v>65940</v>
      </c>
      <c r="J55" s="24"/>
      <c r="K55" s="24"/>
      <c r="L55" s="141">
        <v>65940</v>
      </c>
      <c r="M55" s="24"/>
      <c r="N55" s="24"/>
      <c r="O55" s="24"/>
      <c r="P55" s="24"/>
      <c r="Q55" s="24"/>
      <c r="R55" s="24"/>
      <c r="S55" s="24"/>
      <c r="T55" s="24"/>
      <c r="U55" s="24"/>
      <c r="V55" s="24"/>
      <c r="W55" s="24"/>
    </row>
    <row r="56" ht="31.4" customHeight="1" spans="1:23">
      <c r="A56" s="140" t="s">
        <v>56</v>
      </c>
      <c r="B56" s="140" t="s">
        <v>235</v>
      </c>
      <c r="C56" s="140" t="s">
        <v>236</v>
      </c>
      <c r="D56" s="140" t="s">
        <v>172</v>
      </c>
      <c r="E56" s="140" t="s">
        <v>126</v>
      </c>
      <c r="F56" s="140" t="s">
        <v>233</v>
      </c>
      <c r="G56" s="140" t="s">
        <v>234</v>
      </c>
      <c r="H56" s="141">
        <v>940740</v>
      </c>
      <c r="I56" s="141">
        <v>940740</v>
      </c>
      <c r="J56" s="24"/>
      <c r="K56" s="24"/>
      <c r="L56" s="141">
        <v>940740</v>
      </c>
      <c r="M56" s="24"/>
      <c r="N56" s="24"/>
      <c r="O56" s="24"/>
      <c r="P56" s="24"/>
      <c r="Q56" s="24"/>
      <c r="R56" s="24"/>
      <c r="S56" s="24"/>
      <c r="T56" s="24"/>
      <c r="U56" s="24"/>
      <c r="V56" s="24"/>
      <c r="W56" s="24"/>
    </row>
    <row r="57" ht="31.4" customHeight="1" spans="1:23">
      <c r="A57" s="140" t="s">
        <v>56</v>
      </c>
      <c r="B57" s="140" t="s">
        <v>235</v>
      </c>
      <c r="C57" s="140" t="s">
        <v>236</v>
      </c>
      <c r="D57" s="140" t="s">
        <v>175</v>
      </c>
      <c r="E57" s="140" t="s">
        <v>176</v>
      </c>
      <c r="F57" s="140" t="s">
        <v>233</v>
      </c>
      <c r="G57" s="140" t="s">
        <v>234</v>
      </c>
      <c r="H57" s="141">
        <v>292860</v>
      </c>
      <c r="I57" s="141">
        <v>292860</v>
      </c>
      <c r="J57" s="24"/>
      <c r="K57" s="24"/>
      <c r="L57" s="141">
        <v>292860</v>
      </c>
      <c r="M57" s="24"/>
      <c r="N57" s="24"/>
      <c r="O57" s="24"/>
      <c r="P57" s="24"/>
      <c r="Q57" s="24"/>
      <c r="R57" s="24"/>
      <c r="S57" s="24"/>
      <c r="T57" s="24"/>
      <c r="U57" s="24"/>
      <c r="V57" s="24"/>
      <c r="W57" s="24"/>
    </row>
    <row r="58" ht="31.4" customHeight="1" spans="1:23">
      <c r="A58" s="140" t="s">
        <v>56</v>
      </c>
      <c r="B58" s="140" t="s">
        <v>235</v>
      </c>
      <c r="C58" s="140" t="s">
        <v>236</v>
      </c>
      <c r="D58" s="140" t="s">
        <v>179</v>
      </c>
      <c r="E58" s="140" t="s">
        <v>180</v>
      </c>
      <c r="F58" s="140" t="s">
        <v>233</v>
      </c>
      <c r="G58" s="140" t="s">
        <v>234</v>
      </c>
      <c r="H58" s="141">
        <v>96060</v>
      </c>
      <c r="I58" s="141">
        <v>96060</v>
      </c>
      <c r="J58" s="24"/>
      <c r="K58" s="24"/>
      <c r="L58" s="141">
        <v>96060</v>
      </c>
      <c r="M58" s="24"/>
      <c r="N58" s="24"/>
      <c r="O58" s="24"/>
      <c r="P58" s="24"/>
      <c r="Q58" s="24"/>
      <c r="R58" s="24"/>
      <c r="S58" s="24"/>
      <c r="T58" s="24"/>
      <c r="U58" s="24"/>
      <c r="V58" s="24"/>
      <c r="W58" s="24"/>
    </row>
    <row r="59" ht="31.4" customHeight="1" spans="1:23">
      <c r="A59" s="140" t="s">
        <v>56</v>
      </c>
      <c r="B59" s="140" t="s">
        <v>237</v>
      </c>
      <c r="C59" s="140" t="s">
        <v>238</v>
      </c>
      <c r="D59" s="140" t="s">
        <v>152</v>
      </c>
      <c r="E59" s="140" t="s">
        <v>153</v>
      </c>
      <c r="F59" s="140" t="s">
        <v>239</v>
      </c>
      <c r="G59" s="140" t="s">
        <v>240</v>
      </c>
      <c r="H59" s="141">
        <v>2143148.96</v>
      </c>
      <c r="I59" s="141">
        <v>2143148.96</v>
      </c>
      <c r="J59" s="24"/>
      <c r="K59" s="24"/>
      <c r="L59" s="141">
        <v>2143148.96</v>
      </c>
      <c r="M59" s="24"/>
      <c r="N59" s="24"/>
      <c r="O59" s="24"/>
      <c r="P59" s="24"/>
      <c r="Q59" s="24"/>
      <c r="R59" s="24"/>
      <c r="S59" s="24"/>
      <c r="T59" s="24"/>
      <c r="U59" s="24"/>
      <c r="V59" s="24"/>
      <c r="W59" s="24"/>
    </row>
    <row r="60" ht="31.4" customHeight="1" spans="1:23">
      <c r="A60" s="140" t="s">
        <v>56</v>
      </c>
      <c r="B60" s="140" t="s">
        <v>237</v>
      </c>
      <c r="C60" s="140" t="s">
        <v>238</v>
      </c>
      <c r="D60" s="140" t="s">
        <v>161</v>
      </c>
      <c r="E60" s="140" t="s">
        <v>162</v>
      </c>
      <c r="F60" s="140" t="s">
        <v>241</v>
      </c>
      <c r="G60" s="140" t="s">
        <v>242</v>
      </c>
      <c r="H60" s="141">
        <v>423293.85</v>
      </c>
      <c r="I60" s="141">
        <v>423293.85</v>
      </c>
      <c r="J60" s="24"/>
      <c r="K60" s="24"/>
      <c r="L60" s="141">
        <v>423293.85</v>
      </c>
      <c r="M60" s="24"/>
      <c r="N60" s="24"/>
      <c r="O60" s="24"/>
      <c r="P60" s="24"/>
      <c r="Q60" s="24"/>
      <c r="R60" s="24"/>
      <c r="S60" s="24"/>
      <c r="T60" s="24"/>
      <c r="U60" s="24"/>
      <c r="V60" s="24"/>
      <c r="W60" s="24"/>
    </row>
    <row r="61" ht="31.4" customHeight="1" spans="1:23">
      <c r="A61" s="140" t="s">
        <v>56</v>
      </c>
      <c r="B61" s="140" t="s">
        <v>237</v>
      </c>
      <c r="C61" s="140" t="s">
        <v>238</v>
      </c>
      <c r="D61" s="140" t="s">
        <v>163</v>
      </c>
      <c r="E61" s="140" t="s">
        <v>164</v>
      </c>
      <c r="F61" s="140" t="s">
        <v>241</v>
      </c>
      <c r="G61" s="140" t="s">
        <v>242</v>
      </c>
      <c r="H61" s="141">
        <v>560556</v>
      </c>
      <c r="I61" s="141">
        <v>560556</v>
      </c>
      <c r="J61" s="24"/>
      <c r="K61" s="24"/>
      <c r="L61" s="141">
        <v>560556</v>
      </c>
      <c r="M61" s="24"/>
      <c r="N61" s="24"/>
      <c r="O61" s="24"/>
      <c r="P61" s="24"/>
      <c r="Q61" s="24"/>
      <c r="R61" s="24"/>
      <c r="S61" s="24"/>
      <c r="T61" s="24"/>
      <c r="U61" s="24"/>
      <c r="V61" s="24"/>
      <c r="W61" s="24"/>
    </row>
    <row r="62" ht="31.4" customHeight="1" spans="1:23">
      <c r="A62" s="140" t="s">
        <v>56</v>
      </c>
      <c r="B62" s="140" t="s">
        <v>237</v>
      </c>
      <c r="C62" s="140" t="s">
        <v>238</v>
      </c>
      <c r="D62" s="140" t="s">
        <v>165</v>
      </c>
      <c r="E62" s="140" t="s">
        <v>166</v>
      </c>
      <c r="F62" s="140" t="s">
        <v>243</v>
      </c>
      <c r="G62" s="140" t="s">
        <v>244</v>
      </c>
      <c r="H62" s="141">
        <v>524719.92</v>
      </c>
      <c r="I62" s="141">
        <v>524719.92</v>
      </c>
      <c r="J62" s="24"/>
      <c r="K62" s="24"/>
      <c r="L62" s="141">
        <v>524719.92</v>
      </c>
      <c r="M62" s="24"/>
      <c r="N62" s="24"/>
      <c r="O62" s="24"/>
      <c r="P62" s="24"/>
      <c r="Q62" s="24"/>
      <c r="R62" s="24"/>
      <c r="S62" s="24"/>
      <c r="T62" s="24"/>
      <c r="U62" s="24"/>
      <c r="V62" s="24"/>
      <c r="W62" s="24"/>
    </row>
    <row r="63" ht="31.4" customHeight="1" spans="1:23">
      <c r="A63" s="140" t="s">
        <v>56</v>
      </c>
      <c r="B63" s="140" t="s">
        <v>237</v>
      </c>
      <c r="C63" s="140" t="s">
        <v>238</v>
      </c>
      <c r="D63" s="140" t="s">
        <v>165</v>
      </c>
      <c r="E63" s="140" t="s">
        <v>166</v>
      </c>
      <c r="F63" s="140" t="s">
        <v>243</v>
      </c>
      <c r="G63" s="140" t="s">
        <v>244</v>
      </c>
      <c r="H63" s="141">
        <v>207168</v>
      </c>
      <c r="I63" s="141">
        <v>207168</v>
      </c>
      <c r="J63" s="24"/>
      <c r="K63" s="24"/>
      <c r="L63" s="141">
        <v>207168</v>
      </c>
      <c r="M63" s="24"/>
      <c r="N63" s="24"/>
      <c r="O63" s="24"/>
      <c r="P63" s="24"/>
      <c r="Q63" s="24"/>
      <c r="R63" s="24"/>
      <c r="S63" s="24"/>
      <c r="T63" s="24"/>
      <c r="U63" s="24"/>
      <c r="V63" s="24"/>
      <c r="W63" s="24"/>
    </row>
    <row r="64" ht="31.4" customHeight="1" spans="1:23">
      <c r="A64" s="140" t="s">
        <v>56</v>
      </c>
      <c r="B64" s="140" t="s">
        <v>237</v>
      </c>
      <c r="C64" s="140" t="s">
        <v>238</v>
      </c>
      <c r="D64" s="140" t="s">
        <v>120</v>
      </c>
      <c r="E64" s="140" t="s">
        <v>115</v>
      </c>
      <c r="F64" s="140" t="s">
        <v>245</v>
      </c>
      <c r="G64" s="140" t="s">
        <v>246</v>
      </c>
      <c r="H64" s="141">
        <v>2959.91</v>
      </c>
      <c r="I64" s="141">
        <v>2959.91</v>
      </c>
      <c r="J64" s="24"/>
      <c r="K64" s="24"/>
      <c r="L64" s="141">
        <v>2959.91</v>
      </c>
      <c r="M64" s="24"/>
      <c r="N64" s="24"/>
      <c r="O64" s="24"/>
      <c r="P64" s="24"/>
      <c r="Q64" s="24"/>
      <c r="R64" s="24"/>
      <c r="S64" s="24"/>
      <c r="T64" s="24"/>
      <c r="U64" s="24"/>
      <c r="V64" s="24"/>
      <c r="W64" s="24"/>
    </row>
    <row r="65" ht="31.4" customHeight="1" spans="1:23">
      <c r="A65" s="140" t="s">
        <v>56</v>
      </c>
      <c r="B65" s="140" t="s">
        <v>237</v>
      </c>
      <c r="C65" s="140" t="s">
        <v>238</v>
      </c>
      <c r="D65" s="140" t="s">
        <v>125</v>
      </c>
      <c r="E65" s="140" t="s">
        <v>126</v>
      </c>
      <c r="F65" s="140" t="s">
        <v>245</v>
      </c>
      <c r="G65" s="140" t="s">
        <v>246</v>
      </c>
      <c r="H65" s="141">
        <v>4737.68</v>
      </c>
      <c r="I65" s="141">
        <v>4737.68</v>
      </c>
      <c r="J65" s="24"/>
      <c r="K65" s="24"/>
      <c r="L65" s="141">
        <v>4737.68</v>
      </c>
      <c r="M65" s="24"/>
      <c r="N65" s="24"/>
      <c r="O65" s="24"/>
      <c r="P65" s="24"/>
      <c r="Q65" s="24"/>
      <c r="R65" s="24"/>
      <c r="S65" s="24"/>
      <c r="T65" s="24"/>
      <c r="U65" s="24"/>
      <c r="V65" s="24"/>
      <c r="W65" s="24"/>
    </row>
    <row r="66" ht="31.4" customHeight="1" spans="1:23">
      <c r="A66" s="140" t="s">
        <v>56</v>
      </c>
      <c r="B66" s="140" t="s">
        <v>237</v>
      </c>
      <c r="C66" s="140" t="s">
        <v>238</v>
      </c>
      <c r="D66" s="140" t="s">
        <v>147</v>
      </c>
      <c r="E66" s="140" t="s">
        <v>148</v>
      </c>
      <c r="F66" s="140" t="s">
        <v>245</v>
      </c>
      <c r="G66" s="140" t="s">
        <v>246</v>
      </c>
      <c r="H66" s="141">
        <v>2326.55</v>
      </c>
      <c r="I66" s="141">
        <v>2326.55</v>
      </c>
      <c r="J66" s="24"/>
      <c r="K66" s="24"/>
      <c r="L66" s="141">
        <v>2326.55</v>
      </c>
      <c r="M66" s="24"/>
      <c r="N66" s="24"/>
      <c r="O66" s="24"/>
      <c r="P66" s="24"/>
      <c r="Q66" s="24"/>
      <c r="R66" s="24"/>
      <c r="S66" s="24"/>
      <c r="T66" s="24"/>
      <c r="U66" s="24"/>
      <c r="V66" s="24"/>
      <c r="W66" s="24"/>
    </row>
    <row r="67" ht="31.4" customHeight="1" spans="1:23">
      <c r="A67" s="140" t="s">
        <v>56</v>
      </c>
      <c r="B67" s="140" t="s">
        <v>237</v>
      </c>
      <c r="C67" s="140" t="s">
        <v>238</v>
      </c>
      <c r="D67" s="140" t="s">
        <v>172</v>
      </c>
      <c r="E67" s="140" t="s">
        <v>126</v>
      </c>
      <c r="F67" s="140" t="s">
        <v>245</v>
      </c>
      <c r="G67" s="140" t="s">
        <v>246</v>
      </c>
      <c r="H67" s="141">
        <v>31776.95</v>
      </c>
      <c r="I67" s="141">
        <v>31776.95</v>
      </c>
      <c r="J67" s="24"/>
      <c r="K67" s="24"/>
      <c r="L67" s="141">
        <v>31776.95</v>
      </c>
      <c r="M67" s="24"/>
      <c r="N67" s="24"/>
      <c r="O67" s="24"/>
      <c r="P67" s="24"/>
      <c r="Q67" s="24"/>
      <c r="R67" s="24"/>
      <c r="S67" s="24"/>
      <c r="T67" s="24"/>
      <c r="U67" s="24"/>
      <c r="V67" s="24"/>
      <c r="W67" s="24"/>
    </row>
    <row r="68" ht="31.4" customHeight="1" spans="1:23">
      <c r="A68" s="140" t="s">
        <v>56</v>
      </c>
      <c r="B68" s="140" t="s">
        <v>237</v>
      </c>
      <c r="C68" s="140" t="s">
        <v>238</v>
      </c>
      <c r="D68" s="140" t="s">
        <v>175</v>
      </c>
      <c r="E68" s="140" t="s">
        <v>176</v>
      </c>
      <c r="F68" s="140" t="s">
        <v>245</v>
      </c>
      <c r="G68" s="140" t="s">
        <v>246</v>
      </c>
      <c r="H68" s="141">
        <v>10211.46</v>
      </c>
      <c r="I68" s="141">
        <v>10211.46</v>
      </c>
      <c r="J68" s="24"/>
      <c r="K68" s="24"/>
      <c r="L68" s="141">
        <v>10211.46</v>
      </c>
      <c r="M68" s="24"/>
      <c r="N68" s="24"/>
      <c r="O68" s="24"/>
      <c r="P68" s="24"/>
      <c r="Q68" s="24"/>
      <c r="R68" s="24"/>
      <c r="S68" s="24"/>
      <c r="T68" s="24"/>
      <c r="U68" s="24"/>
      <c r="V68" s="24"/>
      <c r="W68" s="24"/>
    </row>
    <row r="69" ht="31.4" customHeight="1" spans="1:23">
      <c r="A69" s="140" t="s">
        <v>56</v>
      </c>
      <c r="B69" s="140" t="s">
        <v>237</v>
      </c>
      <c r="C69" s="140" t="s">
        <v>238</v>
      </c>
      <c r="D69" s="140" t="s">
        <v>179</v>
      </c>
      <c r="E69" s="140" t="s">
        <v>180</v>
      </c>
      <c r="F69" s="140" t="s">
        <v>245</v>
      </c>
      <c r="G69" s="140" t="s">
        <v>246</v>
      </c>
      <c r="H69" s="141">
        <v>3265.92</v>
      </c>
      <c r="I69" s="141">
        <v>3265.92</v>
      </c>
      <c r="J69" s="24"/>
      <c r="K69" s="24"/>
      <c r="L69" s="141">
        <v>3265.92</v>
      </c>
      <c r="M69" s="24"/>
      <c r="N69" s="24"/>
      <c r="O69" s="24"/>
      <c r="P69" s="24"/>
      <c r="Q69" s="24"/>
      <c r="R69" s="24"/>
      <c r="S69" s="24"/>
      <c r="T69" s="24"/>
      <c r="U69" s="24"/>
      <c r="V69" s="24"/>
      <c r="W69" s="24"/>
    </row>
    <row r="70" ht="31.4" customHeight="1" spans="1:23">
      <c r="A70" s="140" t="s">
        <v>56</v>
      </c>
      <c r="B70" s="140" t="s">
        <v>237</v>
      </c>
      <c r="C70" s="140" t="s">
        <v>238</v>
      </c>
      <c r="D70" s="140" t="s">
        <v>167</v>
      </c>
      <c r="E70" s="140" t="s">
        <v>168</v>
      </c>
      <c r="F70" s="140" t="s">
        <v>245</v>
      </c>
      <c r="G70" s="140" t="s">
        <v>246</v>
      </c>
      <c r="H70" s="141">
        <v>22632</v>
      </c>
      <c r="I70" s="141">
        <v>22632</v>
      </c>
      <c r="J70" s="24"/>
      <c r="K70" s="24"/>
      <c r="L70" s="141">
        <v>22632</v>
      </c>
      <c r="M70" s="24"/>
      <c r="N70" s="24"/>
      <c r="O70" s="24"/>
      <c r="P70" s="24"/>
      <c r="Q70" s="24"/>
      <c r="R70" s="24"/>
      <c r="S70" s="24"/>
      <c r="T70" s="24"/>
      <c r="U70" s="24"/>
      <c r="V70" s="24"/>
      <c r="W70" s="24"/>
    </row>
    <row r="71" ht="31.4" customHeight="1" spans="1:23">
      <c r="A71" s="140" t="s">
        <v>56</v>
      </c>
      <c r="B71" s="140" t="s">
        <v>237</v>
      </c>
      <c r="C71" s="140" t="s">
        <v>238</v>
      </c>
      <c r="D71" s="140" t="s">
        <v>167</v>
      </c>
      <c r="E71" s="140" t="s">
        <v>168</v>
      </c>
      <c r="F71" s="140" t="s">
        <v>245</v>
      </c>
      <c r="G71" s="140" t="s">
        <v>246</v>
      </c>
      <c r="H71" s="141">
        <v>13524</v>
      </c>
      <c r="I71" s="141">
        <v>13524</v>
      </c>
      <c r="J71" s="24"/>
      <c r="K71" s="24"/>
      <c r="L71" s="141">
        <v>13524</v>
      </c>
      <c r="M71" s="24"/>
      <c r="N71" s="24"/>
      <c r="O71" s="24"/>
      <c r="P71" s="24"/>
      <c r="Q71" s="24"/>
      <c r="R71" s="24"/>
      <c r="S71" s="24"/>
      <c r="T71" s="24"/>
      <c r="U71" s="24"/>
      <c r="V71" s="24"/>
      <c r="W71" s="24"/>
    </row>
    <row r="72" ht="31.4" customHeight="1" spans="1:23">
      <c r="A72" s="140" t="s">
        <v>56</v>
      </c>
      <c r="B72" s="140" t="s">
        <v>237</v>
      </c>
      <c r="C72" s="140" t="s">
        <v>238</v>
      </c>
      <c r="D72" s="140" t="s">
        <v>167</v>
      </c>
      <c r="E72" s="140" t="s">
        <v>168</v>
      </c>
      <c r="F72" s="140" t="s">
        <v>245</v>
      </c>
      <c r="G72" s="140" t="s">
        <v>246</v>
      </c>
      <c r="H72" s="141">
        <v>11575.47</v>
      </c>
      <c r="I72" s="141">
        <v>11575.47</v>
      </c>
      <c r="J72" s="24"/>
      <c r="K72" s="24"/>
      <c r="L72" s="141">
        <v>11575.47</v>
      </c>
      <c r="M72" s="24"/>
      <c r="N72" s="24"/>
      <c r="O72" s="24"/>
      <c r="P72" s="24"/>
      <c r="Q72" s="24"/>
      <c r="R72" s="24"/>
      <c r="S72" s="24"/>
      <c r="T72" s="24"/>
      <c r="U72" s="24"/>
      <c r="V72" s="24"/>
      <c r="W72" s="24"/>
    </row>
    <row r="73" ht="31.4" customHeight="1" spans="1:23">
      <c r="A73" s="140" t="s">
        <v>56</v>
      </c>
      <c r="B73" s="140" t="s">
        <v>237</v>
      </c>
      <c r="C73" s="140" t="s">
        <v>238</v>
      </c>
      <c r="D73" s="140" t="s">
        <v>167</v>
      </c>
      <c r="E73" s="140" t="s">
        <v>168</v>
      </c>
      <c r="F73" s="140" t="s">
        <v>245</v>
      </c>
      <c r="G73" s="140" t="s">
        <v>246</v>
      </c>
      <c r="H73" s="141">
        <v>15213.89</v>
      </c>
      <c r="I73" s="141">
        <v>15213.89</v>
      </c>
      <c r="J73" s="24"/>
      <c r="K73" s="24"/>
      <c r="L73" s="141">
        <v>15213.89</v>
      </c>
      <c r="M73" s="24"/>
      <c r="N73" s="24"/>
      <c r="O73" s="24"/>
      <c r="P73" s="24"/>
      <c r="Q73" s="24"/>
      <c r="R73" s="24"/>
      <c r="S73" s="24"/>
      <c r="T73" s="24"/>
      <c r="U73" s="24"/>
      <c r="V73" s="24"/>
      <c r="W73" s="24"/>
    </row>
    <row r="74" ht="31.4" customHeight="1" spans="1:23">
      <c r="A74" s="140" t="s">
        <v>56</v>
      </c>
      <c r="B74" s="140" t="s">
        <v>247</v>
      </c>
      <c r="C74" s="140" t="s">
        <v>189</v>
      </c>
      <c r="D74" s="140" t="s">
        <v>188</v>
      </c>
      <c r="E74" s="140" t="s">
        <v>189</v>
      </c>
      <c r="F74" s="140" t="s">
        <v>248</v>
      </c>
      <c r="G74" s="140" t="s">
        <v>189</v>
      </c>
      <c r="H74" s="141">
        <v>1710383.64</v>
      </c>
      <c r="I74" s="141">
        <v>1710383.64</v>
      </c>
      <c r="J74" s="24"/>
      <c r="K74" s="24"/>
      <c r="L74" s="141">
        <v>1710383.64</v>
      </c>
      <c r="M74" s="24"/>
      <c r="N74" s="24"/>
      <c r="O74" s="24"/>
      <c r="P74" s="24"/>
      <c r="Q74" s="24"/>
      <c r="R74" s="24"/>
      <c r="S74" s="24"/>
      <c r="T74" s="24"/>
      <c r="U74" s="24"/>
      <c r="V74" s="24"/>
      <c r="W74" s="24"/>
    </row>
    <row r="75" ht="31.4" customHeight="1" spans="1:23">
      <c r="A75" s="140" t="s">
        <v>56</v>
      </c>
      <c r="B75" s="140" t="s">
        <v>249</v>
      </c>
      <c r="C75" s="140" t="s">
        <v>250</v>
      </c>
      <c r="D75" s="140" t="s">
        <v>114</v>
      </c>
      <c r="E75" s="140" t="s">
        <v>115</v>
      </c>
      <c r="F75" s="140" t="s">
        <v>251</v>
      </c>
      <c r="G75" s="140" t="s">
        <v>252</v>
      </c>
      <c r="H75" s="141">
        <v>5850</v>
      </c>
      <c r="I75" s="141">
        <v>5850</v>
      </c>
      <c r="J75" s="24"/>
      <c r="K75" s="24"/>
      <c r="L75" s="141">
        <v>5850</v>
      </c>
      <c r="M75" s="24"/>
      <c r="N75" s="24"/>
      <c r="O75" s="24"/>
      <c r="P75" s="24"/>
      <c r="Q75" s="24"/>
      <c r="R75" s="24"/>
      <c r="S75" s="24"/>
      <c r="T75" s="24"/>
      <c r="U75" s="24"/>
      <c r="V75" s="24"/>
      <c r="W75" s="24"/>
    </row>
    <row r="76" ht="31.4" customHeight="1" spans="1:23">
      <c r="A76" s="140" t="s">
        <v>56</v>
      </c>
      <c r="B76" s="140" t="s">
        <v>249</v>
      </c>
      <c r="C76" s="140" t="s">
        <v>250</v>
      </c>
      <c r="D76" s="140" t="s">
        <v>120</v>
      </c>
      <c r="E76" s="140" t="s">
        <v>115</v>
      </c>
      <c r="F76" s="140" t="s">
        <v>253</v>
      </c>
      <c r="G76" s="140" t="s">
        <v>254</v>
      </c>
      <c r="H76" s="141">
        <v>2000</v>
      </c>
      <c r="I76" s="141">
        <v>2000</v>
      </c>
      <c r="J76" s="24"/>
      <c r="K76" s="24"/>
      <c r="L76" s="141">
        <v>2000</v>
      </c>
      <c r="M76" s="24"/>
      <c r="N76" s="24"/>
      <c r="O76" s="24"/>
      <c r="P76" s="24"/>
      <c r="Q76" s="24"/>
      <c r="R76" s="24"/>
      <c r="S76" s="24"/>
      <c r="T76" s="24"/>
      <c r="U76" s="24"/>
      <c r="V76" s="24"/>
      <c r="W76" s="24"/>
    </row>
    <row r="77" ht="31.4" customHeight="1" spans="1:23">
      <c r="A77" s="140" t="s">
        <v>56</v>
      </c>
      <c r="B77" s="140" t="s">
        <v>249</v>
      </c>
      <c r="C77" s="140" t="s">
        <v>250</v>
      </c>
      <c r="D77" s="140" t="s">
        <v>120</v>
      </c>
      <c r="E77" s="140" t="s">
        <v>115</v>
      </c>
      <c r="F77" s="140" t="s">
        <v>255</v>
      </c>
      <c r="G77" s="140" t="s">
        <v>256</v>
      </c>
      <c r="H77" s="141">
        <v>7000</v>
      </c>
      <c r="I77" s="141">
        <v>7000</v>
      </c>
      <c r="J77" s="24"/>
      <c r="K77" s="24"/>
      <c r="L77" s="141">
        <v>7000</v>
      </c>
      <c r="M77" s="24"/>
      <c r="N77" s="24"/>
      <c r="O77" s="24"/>
      <c r="P77" s="24"/>
      <c r="Q77" s="24"/>
      <c r="R77" s="24"/>
      <c r="S77" s="24"/>
      <c r="T77" s="24"/>
      <c r="U77" s="24"/>
      <c r="V77" s="24"/>
      <c r="W77" s="24"/>
    </row>
    <row r="78" ht="31.4" customHeight="1" spans="1:23">
      <c r="A78" s="140" t="s">
        <v>56</v>
      </c>
      <c r="B78" s="140" t="s">
        <v>249</v>
      </c>
      <c r="C78" s="140" t="s">
        <v>250</v>
      </c>
      <c r="D78" s="140" t="s">
        <v>120</v>
      </c>
      <c r="E78" s="140" t="s">
        <v>115</v>
      </c>
      <c r="F78" s="140" t="s">
        <v>257</v>
      </c>
      <c r="G78" s="140" t="s">
        <v>258</v>
      </c>
      <c r="H78" s="141">
        <v>40000</v>
      </c>
      <c r="I78" s="141">
        <v>40000</v>
      </c>
      <c r="J78" s="24"/>
      <c r="K78" s="24"/>
      <c r="L78" s="141">
        <v>40000</v>
      </c>
      <c r="M78" s="24"/>
      <c r="N78" s="24"/>
      <c r="O78" s="24"/>
      <c r="P78" s="24"/>
      <c r="Q78" s="24"/>
      <c r="R78" s="24"/>
      <c r="S78" s="24"/>
      <c r="T78" s="24"/>
      <c r="U78" s="24"/>
      <c r="V78" s="24"/>
      <c r="W78" s="24"/>
    </row>
    <row r="79" ht="31.4" customHeight="1" spans="1:23">
      <c r="A79" s="140" t="s">
        <v>56</v>
      </c>
      <c r="B79" s="140" t="s">
        <v>259</v>
      </c>
      <c r="C79" s="140" t="s">
        <v>201</v>
      </c>
      <c r="D79" s="140" t="s">
        <v>120</v>
      </c>
      <c r="E79" s="140" t="s">
        <v>115</v>
      </c>
      <c r="F79" s="140" t="s">
        <v>260</v>
      </c>
      <c r="G79" s="140" t="s">
        <v>201</v>
      </c>
      <c r="H79" s="141">
        <v>5000</v>
      </c>
      <c r="I79" s="141">
        <v>5000</v>
      </c>
      <c r="J79" s="24"/>
      <c r="K79" s="24"/>
      <c r="L79" s="141">
        <v>5000</v>
      </c>
      <c r="M79" s="24"/>
      <c r="N79" s="24"/>
      <c r="O79" s="24"/>
      <c r="P79" s="24"/>
      <c r="Q79" s="24"/>
      <c r="R79" s="24"/>
      <c r="S79" s="24"/>
      <c r="T79" s="24"/>
      <c r="U79" s="24"/>
      <c r="V79" s="24"/>
      <c r="W79" s="24"/>
    </row>
    <row r="80" ht="31.4" customHeight="1" spans="1:23">
      <c r="A80" s="140" t="s">
        <v>56</v>
      </c>
      <c r="B80" s="140" t="s">
        <v>249</v>
      </c>
      <c r="C80" s="140" t="s">
        <v>250</v>
      </c>
      <c r="D80" s="140" t="s">
        <v>120</v>
      </c>
      <c r="E80" s="140" t="s">
        <v>115</v>
      </c>
      <c r="F80" s="140" t="s">
        <v>251</v>
      </c>
      <c r="G80" s="140" t="s">
        <v>252</v>
      </c>
      <c r="H80" s="141">
        <v>57150</v>
      </c>
      <c r="I80" s="141">
        <v>57150</v>
      </c>
      <c r="J80" s="24"/>
      <c r="K80" s="24"/>
      <c r="L80" s="141">
        <v>57150</v>
      </c>
      <c r="M80" s="24"/>
      <c r="N80" s="24"/>
      <c r="O80" s="24"/>
      <c r="P80" s="24"/>
      <c r="Q80" s="24"/>
      <c r="R80" s="24"/>
      <c r="S80" s="24"/>
      <c r="T80" s="24"/>
      <c r="U80" s="24"/>
      <c r="V80" s="24"/>
      <c r="W80" s="24"/>
    </row>
    <row r="81" ht="31.4" customHeight="1" spans="1:23">
      <c r="A81" s="140" t="s">
        <v>56</v>
      </c>
      <c r="B81" s="140" t="s">
        <v>249</v>
      </c>
      <c r="C81" s="140" t="s">
        <v>250</v>
      </c>
      <c r="D81" s="140" t="s">
        <v>125</v>
      </c>
      <c r="E81" s="140" t="s">
        <v>126</v>
      </c>
      <c r="F81" s="140" t="s">
        <v>251</v>
      </c>
      <c r="G81" s="140" t="s">
        <v>252</v>
      </c>
      <c r="H81" s="141">
        <v>29250</v>
      </c>
      <c r="I81" s="141">
        <v>29250</v>
      </c>
      <c r="J81" s="24"/>
      <c r="K81" s="24"/>
      <c r="L81" s="141">
        <v>29250</v>
      </c>
      <c r="M81" s="24"/>
      <c r="N81" s="24"/>
      <c r="O81" s="24"/>
      <c r="P81" s="24"/>
      <c r="Q81" s="24"/>
      <c r="R81" s="24"/>
      <c r="S81" s="24"/>
      <c r="T81" s="24"/>
      <c r="U81" s="24"/>
      <c r="V81" s="24"/>
      <c r="W81" s="24"/>
    </row>
    <row r="82" ht="31.4" customHeight="1" spans="1:23">
      <c r="A82" s="140" t="s">
        <v>56</v>
      </c>
      <c r="B82" s="140" t="s">
        <v>249</v>
      </c>
      <c r="C82" s="140" t="s">
        <v>250</v>
      </c>
      <c r="D82" s="140" t="s">
        <v>132</v>
      </c>
      <c r="E82" s="140" t="s">
        <v>115</v>
      </c>
      <c r="F82" s="140" t="s">
        <v>261</v>
      </c>
      <c r="G82" s="140" t="s">
        <v>262</v>
      </c>
      <c r="H82" s="141">
        <v>70000</v>
      </c>
      <c r="I82" s="141">
        <v>70000</v>
      </c>
      <c r="J82" s="24"/>
      <c r="K82" s="24"/>
      <c r="L82" s="141">
        <v>70000</v>
      </c>
      <c r="M82" s="24"/>
      <c r="N82" s="24"/>
      <c r="O82" s="24"/>
      <c r="P82" s="24"/>
      <c r="Q82" s="24"/>
      <c r="R82" s="24"/>
      <c r="S82" s="24"/>
      <c r="T82" s="24"/>
      <c r="U82" s="24"/>
      <c r="V82" s="24"/>
      <c r="W82" s="24"/>
    </row>
    <row r="83" ht="31.4" customHeight="1" spans="1:23">
      <c r="A83" s="140" t="s">
        <v>56</v>
      </c>
      <c r="B83" s="140" t="s">
        <v>249</v>
      </c>
      <c r="C83" s="140" t="s">
        <v>250</v>
      </c>
      <c r="D83" s="140" t="s">
        <v>132</v>
      </c>
      <c r="E83" s="140" t="s">
        <v>115</v>
      </c>
      <c r="F83" s="140" t="s">
        <v>251</v>
      </c>
      <c r="G83" s="140" t="s">
        <v>252</v>
      </c>
      <c r="H83" s="141">
        <v>11900</v>
      </c>
      <c r="I83" s="141">
        <v>11900</v>
      </c>
      <c r="J83" s="24"/>
      <c r="K83" s="24"/>
      <c r="L83" s="141">
        <v>11900</v>
      </c>
      <c r="M83" s="24"/>
      <c r="N83" s="24"/>
      <c r="O83" s="24"/>
      <c r="P83" s="24"/>
      <c r="Q83" s="24"/>
      <c r="R83" s="24"/>
      <c r="S83" s="24"/>
      <c r="T83" s="24"/>
      <c r="U83" s="24"/>
      <c r="V83" s="24"/>
      <c r="W83" s="24"/>
    </row>
    <row r="84" ht="31.4" customHeight="1" spans="1:23">
      <c r="A84" s="140" t="s">
        <v>56</v>
      </c>
      <c r="B84" s="140" t="s">
        <v>249</v>
      </c>
      <c r="C84" s="140" t="s">
        <v>250</v>
      </c>
      <c r="D84" s="140" t="s">
        <v>147</v>
      </c>
      <c r="E84" s="140" t="s">
        <v>148</v>
      </c>
      <c r="F84" s="140" t="s">
        <v>251</v>
      </c>
      <c r="G84" s="140" t="s">
        <v>252</v>
      </c>
      <c r="H84" s="141">
        <v>11700</v>
      </c>
      <c r="I84" s="141">
        <v>11700</v>
      </c>
      <c r="J84" s="24"/>
      <c r="K84" s="24"/>
      <c r="L84" s="141">
        <v>11700</v>
      </c>
      <c r="M84" s="24"/>
      <c r="N84" s="24"/>
      <c r="O84" s="24"/>
      <c r="P84" s="24"/>
      <c r="Q84" s="24"/>
      <c r="R84" s="24"/>
      <c r="S84" s="24"/>
      <c r="T84" s="24"/>
      <c r="U84" s="24"/>
      <c r="V84" s="24"/>
      <c r="W84" s="24"/>
    </row>
    <row r="85" ht="31.4" customHeight="1" spans="1:23">
      <c r="A85" s="140" t="s">
        <v>56</v>
      </c>
      <c r="B85" s="140" t="s">
        <v>249</v>
      </c>
      <c r="C85" s="140" t="s">
        <v>250</v>
      </c>
      <c r="D85" s="140" t="s">
        <v>172</v>
      </c>
      <c r="E85" s="140" t="s">
        <v>126</v>
      </c>
      <c r="F85" s="140" t="s">
        <v>257</v>
      </c>
      <c r="G85" s="140" t="s">
        <v>258</v>
      </c>
      <c r="H85" s="141">
        <v>20000</v>
      </c>
      <c r="I85" s="141">
        <v>20000</v>
      </c>
      <c r="J85" s="24"/>
      <c r="K85" s="24"/>
      <c r="L85" s="141">
        <v>20000</v>
      </c>
      <c r="M85" s="24"/>
      <c r="N85" s="24"/>
      <c r="O85" s="24"/>
      <c r="P85" s="24"/>
      <c r="Q85" s="24"/>
      <c r="R85" s="24"/>
      <c r="S85" s="24"/>
      <c r="T85" s="24"/>
      <c r="U85" s="24"/>
      <c r="V85" s="24"/>
      <c r="W85" s="24"/>
    </row>
    <row r="86" ht="31.4" customHeight="1" spans="1:23">
      <c r="A86" s="140" t="s">
        <v>56</v>
      </c>
      <c r="B86" s="140" t="s">
        <v>249</v>
      </c>
      <c r="C86" s="140" t="s">
        <v>250</v>
      </c>
      <c r="D86" s="140" t="s">
        <v>172</v>
      </c>
      <c r="E86" s="140" t="s">
        <v>126</v>
      </c>
      <c r="F86" s="140" t="s">
        <v>251</v>
      </c>
      <c r="G86" s="140" t="s">
        <v>252</v>
      </c>
      <c r="H86" s="141">
        <v>108700</v>
      </c>
      <c r="I86" s="141">
        <v>108700</v>
      </c>
      <c r="J86" s="24"/>
      <c r="K86" s="24"/>
      <c r="L86" s="141">
        <v>108700</v>
      </c>
      <c r="M86" s="24"/>
      <c r="N86" s="24"/>
      <c r="O86" s="24"/>
      <c r="P86" s="24"/>
      <c r="Q86" s="24"/>
      <c r="R86" s="24"/>
      <c r="S86" s="24"/>
      <c r="T86" s="24"/>
      <c r="U86" s="24"/>
      <c r="V86" s="24"/>
      <c r="W86" s="24"/>
    </row>
    <row r="87" ht="31.4" customHeight="1" spans="1:23">
      <c r="A87" s="140" t="s">
        <v>56</v>
      </c>
      <c r="B87" s="140" t="s">
        <v>249</v>
      </c>
      <c r="C87" s="140" t="s">
        <v>250</v>
      </c>
      <c r="D87" s="140" t="s">
        <v>175</v>
      </c>
      <c r="E87" s="140" t="s">
        <v>176</v>
      </c>
      <c r="F87" s="140" t="s">
        <v>251</v>
      </c>
      <c r="G87" s="140" t="s">
        <v>252</v>
      </c>
      <c r="H87" s="141">
        <v>40950</v>
      </c>
      <c r="I87" s="141">
        <v>40950</v>
      </c>
      <c r="J87" s="24"/>
      <c r="K87" s="24"/>
      <c r="L87" s="141">
        <v>40950</v>
      </c>
      <c r="M87" s="24"/>
      <c r="N87" s="24"/>
      <c r="O87" s="24"/>
      <c r="P87" s="24"/>
      <c r="Q87" s="24"/>
      <c r="R87" s="24"/>
      <c r="S87" s="24"/>
      <c r="T87" s="24"/>
      <c r="U87" s="24"/>
      <c r="V87" s="24"/>
      <c r="W87" s="24"/>
    </row>
    <row r="88" ht="31.4" customHeight="1" spans="1:23">
      <c r="A88" s="140" t="s">
        <v>56</v>
      </c>
      <c r="B88" s="140" t="s">
        <v>249</v>
      </c>
      <c r="C88" s="140" t="s">
        <v>250</v>
      </c>
      <c r="D88" s="140" t="s">
        <v>179</v>
      </c>
      <c r="E88" s="140" t="s">
        <v>180</v>
      </c>
      <c r="F88" s="140" t="s">
        <v>251</v>
      </c>
      <c r="G88" s="140" t="s">
        <v>252</v>
      </c>
      <c r="H88" s="141">
        <v>5850</v>
      </c>
      <c r="I88" s="141">
        <v>5850</v>
      </c>
      <c r="J88" s="24"/>
      <c r="K88" s="24"/>
      <c r="L88" s="141">
        <v>5850</v>
      </c>
      <c r="M88" s="24"/>
      <c r="N88" s="24"/>
      <c r="O88" s="24"/>
      <c r="P88" s="24"/>
      <c r="Q88" s="24"/>
      <c r="R88" s="24"/>
      <c r="S88" s="24"/>
      <c r="T88" s="24"/>
      <c r="U88" s="24"/>
      <c r="V88" s="24"/>
      <c r="W88" s="24"/>
    </row>
    <row r="89" ht="31.4" customHeight="1" spans="1:23">
      <c r="A89" s="140" t="s">
        <v>56</v>
      </c>
      <c r="B89" s="140" t="s">
        <v>249</v>
      </c>
      <c r="C89" s="140" t="s">
        <v>250</v>
      </c>
      <c r="D89" s="140" t="s">
        <v>120</v>
      </c>
      <c r="E89" s="140" t="s">
        <v>115</v>
      </c>
      <c r="F89" s="140" t="s">
        <v>251</v>
      </c>
      <c r="G89" s="140" t="s">
        <v>252</v>
      </c>
      <c r="H89" s="141">
        <v>5900</v>
      </c>
      <c r="I89" s="141">
        <v>5900</v>
      </c>
      <c r="J89" s="24"/>
      <c r="K89" s="24"/>
      <c r="L89" s="141">
        <v>5900</v>
      </c>
      <c r="M89" s="24"/>
      <c r="N89" s="24"/>
      <c r="O89" s="24"/>
      <c r="P89" s="24"/>
      <c r="Q89" s="24"/>
      <c r="R89" s="24"/>
      <c r="S89" s="24"/>
      <c r="T89" s="24"/>
      <c r="U89" s="24"/>
      <c r="V89" s="24"/>
      <c r="W89" s="24"/>
    </row>
    <row r="90" ht="31.4" customHeight="1" spans="1:23">
      <c r="A90" s="140" t="s">
        <v>56</v>
      </c>
      <c r="B90" s="140" t="s">
        <v>249</v>
      </c>
      <c r="C90" s="140" t="s">
        <v>250</v>
      </c>
      <c r="D90" s="140" t="s">
        <v>120</v>
      </c>
      <c r="E90" s="140" t="s">
        <v>115</v>
      </c>
      <c r="F90" s="140" t="s">
        <v>263</v>
      </c>
      <c r="G90" s="140" t="s">
        <v>264</v>
      </c>
      <c r="H90" s="141">
        <v>10000</v>
      </c>
      <c r="I90" s="141">
        <v>10000</v>
      </c>
      <c r="J90" s="24"/>
      <c r="K90" s="24"/>
      <c r="L90" s="141">
        <v>10000</v>
      </c>
      <c r="M90" s="24"/>
      <c r="N90" s="24"/>
      <c r="O90" s="24"/>
      <c r="P90" s="24"/>
      <c r="Q90" s="24"/>
      <c r="R90" s="24"/>
      <c r="S90" s="24"/>
      <c r="T90" s="24"/>
      <c r="U90" s="24"/>
      <c r="V90" s="24"/>
      <c r="W90" s="24"/>
    </row>
    <row r="91" ht="31.4" customHeight="1" spans="1:23">
      <c r="A91" s="140" t="s">
        <v>56</v>
      </c>
      <c r="B91" s="140" t="s">
        <v>265</v>
      </c>
      <c r="C91" s="140" t="s">
        <v>266</v>
      </c>
      <c r="D91" s="140" t="s">
        <v>114</v>
      </c>
      <c r="E91" s="140" t="s">
        <v>115</v>
      </c>
      <c r="F91" s="140" t="s">
        <v>267</v>
      </c>
      <c r="G91" s="140" t="s">
        <v>266</v>
      </c>
      <c r="H91" s="141">
        <v>3223.44</v>
      </c>
      <c r="I91" s="141">
        <v>3223.44</v>
      </c>
      <c r="J91" s="24"/>
      <c r="K91" s="24"/>
      <c r="L91" s="141">
        <v>3223.44</v>
      </c>
      <c r="M91" s="24"/>
      <c r="N91" s="24"/>
      <c r="O91" s="24"/>
      <c r="P91" s="24"/>
      <c r="Q91" s="24"/>
      <c r="R91" s="24"/>
      <c r="S91" s="24"/>
      <c r="T91" s="24"/>
      <c r="U91" s="24"/>
      <c r="V91" s="24"/>
      <c r="W91" s="24"/>
    </row>
    <row r="92" ht="31.4" customHeight="1" spans="1:23">
      <c r="A92" s="140" t="s">
        <v>56</v>
      </c>
      <c r="B92" s="140" t="s">
        <v>265</v>
      </c>
      <c r="C92" s="140" t="s">
        <v>266</v>
      </c>
      <c r="D92" s="140" t="s">
        <v>120</v>
      </c>
      <c r="E92" s="140" t="s">
        <v>115</v>
      </c>
      <c r="F92" s="140" t="s">
        <v>267</v>
      </c>
      <c r="G92" s="140" t="s">
        <v>266</v>
      </c>
      <c r="H92" s="141">
        <v>51786.96</v>
      </c>
      <c r="I92" s="141">
        <v>51786.96</v>
      </c>
      <c r="J92" s="24"/>
      <c r="K92" s="24"/>
      <c r="L92" s="141">
        <v>51786.96</v>
      </c>
      <c r="M92" s="24"/>
      <c r="N92" s="24"/>
      <c r="O92" s="24"/>
      <c r="P92" s="24"/>
      <c r="Q92" s="24"/>
      <c r="R92" s="24"/>
      <c r="S92" s="24"/>
      <c r="T92" s="24"/>
      <c r="U92" s="24"/>
      <c r="V92" s="24"/>
      <c r="W92" s="24"/>
    </row>
    <row r="93" ht="31.4" customHeight="1" spans="1:23">
      <c r="A93" s="140" t="s">
        <v>56</v>
      </c>
      <c r="B93" s="140" t="s">
        <v>265</v>
      </c>
      <c r="C93" s="140" t="s">
        <v>266</v>
      </c>
      <c r="D93" s="140" t="s">
        <v>125</v>
      </c>
      <c r="E93" s="140" t="s">
        <v>126</v>
      </c>
      <c r="F93" s="140" t="s">
        <v>267</v>
      </c>
      <c r="G93" s="140" t="s">
        <v>266</v>
      </c>
      <c r="H93" s="141">
        <v>13536.24</v>
      </c>
      <c r="I93" s="141">
        <v>13536.24</v>
      </c>
      <c r="J93" s="24"/>
      <c r="K93" s="24"/>
      <c r="L93" s="141">
        <v>13536.24</v>
      </c>
      <c r="M93" s="24"/>
      <c r="N93" s="24"/>
      <c r="O93" s="24"/>
      <c r="P93" s="24"/>
      <c r="Q93" s="24"/>
      <c r="R93" s="24"/>
      <c r="S93" s="24"/>
      <c r="T93" s="24"/>
      <c r="U93" s="24"/>
      <c r="V93" s="24"/>
      <c r="W93" s="24"/>
    </row>
    <row r="94" ht="31.4" customHeight="1" spans="1:23">
      <c r="A94" s="140" t="s">
        <v>56</v>
      </c>
      <c r="B94" s="140" t="s">
        <v>265</v>
      </c>
      <c r="C94" s="140" t="s">
        <v>266</v>
      </c>
      <c r="D94" s="140" t="s">
        <v>132</v>
      </c>
      <c r="E94" s="140" t="s">
        <v>115</v>
      </c>
      <c r="F94" s="140" t="s">
        <v>267</v>
      </c>
      <c r="G94" s="140" t="s">
        <v>266</v>
      </c>
      <c r="H94" s="141">
        <v>41402.04</v>
      </c>
      <c r="I94" s="141">
        <v>41402.04</v>
      </c>
      <c r="J94" s="24"/>
      <c r="K94" s="24"/>
      <c r="L94" s="141">
        <v>41402.04</v>
      </c>
      <c r="M94" s="24"/>
      <c r="N94" s="24"/>
      <c r="O94" s="24"/>
      <c r="P94" s="24"/>
      <c r="Q94" s="24"/>
      <c r="R94" s="24"/>
      <c r="S94" s="24"/>
      <c r="T94" s="24"/>
      <c r="U94" s="24"/>
      <c r="V94" s="24"/>
      <c r="W94" s="24"/>
    </row>
    <row r="95" ht="31.4" customHeight="1" spans="1:23">
      <c r="A95" s="140" t="s">
        <v>56</v>
      </c>
      <c r="B95" s="140" t="s">
        <v>265</v>
      </c>
      <c r="C95" s="140" t="s">
        <v>266</v>
      </c>
      <c r="D95" s="140" t="s">
        <v>147</v>
      </c>
      <c r="E95" s="140" t="s">
        <v>148</v>
      </c>
      <c r="F95" s="140" t="s">
        <v>267</v>
      </c>
      <c r="G95" s="140" t="s">
        <v>266</v>
      </c>
      <c r="H95" s="141">
        <v>6647.28</v>
      </c>
      <c r="I95" s="141">
        <v>6647.28</v>
      </c>
      <c r="J95" s="24"/>
      <c r="K95" s="24"/>
      <c r="L95" s="141">
        <v>6647.28</v>
      </c>
      <c r="M95" s="24"/>
      <c r="N95" s="24"/>
      <c r="O95" s="24"/>
      <c r="P95" s="24"/>
      <c r="Q95" s="24"/>
      <c r="R95" s="24"/>
      <c r="S95" s="24"/>
      <c r="T95" s="24"/>
      <c r="U95" s="24"/>
      <c r="V95" s="24"/>
      <c r="W95" s="24"/>
    </row>
    <row r="96" ht="31.4" customHeight="1" spans="1:23">
      <c r="A96" s="140" t="s">
        <v>56</v>
      </c>
      <c r="B96" s="140" t="s">
        <v>265</v>
      </c>
      <c r="C96" s="140" t="s">
        <v>266</v>
      </c>
      <c r="D96" s="140" t="s">
        <v>172</v>
      </c>
      <c r="E96" s="140" t="s">
        <v>126</v>
      </c>
      <c r="F96" s="140" t="s">
        <v>267</v>
      </c>
      <c r="G96" s="140" t="s">
        <v>266</v>
      </c>
      <c r="H96" s="141">
        <v>63720</v>
      </c>
      <c r="I96" s="141">
        <v>63720</v>
      </c>
      <c r="J96" s="24"/>
      <c r="K96" s="24"/>
      <c r="L96" s="141">
        <v>63720</v>
      </c>
      <c r="M96" s="24"/>
      <c r="N96" s="24"/>
      <c r="O96" s="24"/>
      <c r="P96" s="24"/>
      <c r="Q96" s="24"/>
      <c r="R96" s="24"/>
      <c r="S96" s="24"/>
      <c r="T96" s="24"/>
      <c r="U96" s="24"/>
      <c r="V96" s="24"/>
      <c r="W96" s="24"/>
    </row>
    <row r="97" ht="31.4" customHeight="1" spans="1:23">
      <c r="A97" s="140" t="s">
        <v>56</v>
      </c>
      <c r="B97" s="140" t="s">
        <v>265</v>
      </c>
      <c r="C97" s="140" t="s">
        <v>266</v>
      </c>
      <c r="D97" s="140" t="s">
        <v>175</v>
      </c>
      <c r="E97" s="140" t="s">
        <v>176</v>
      </c>
      <c r="F97" s="140" t="s">
        <v>267</v>
      </c>
      <c r="G97" s="140" t="s">
        <v>266</v>
      </c>
      <c r="H97" s="141">
        <v>21733.44</v>
      </c>
      <c r="I97" s="141">
        <v>21733.44</v>
      </c>
      <c r="J97" s="24"/>
      <c r="K97" s="24"/>
      <c r="L97" s="141">
        <v>21733.44</v>
      </c>
      <c r="M97" s="24"/>
      <c r="N97" s="24"/>
      <c r="O97" s="24"/>
      <c r="P97" s="24"/>
      <c r="Q97" s="24"/>
      <c r="R97" s="24"/>
      <c r="S97" s="24"/>
      <c r="T97" s="24"/>
      <c r="U97" s="24"/>
      <c r="V97" s="24"/>
      <c r="W97" s="24"/>
    </row>
    <row r="98" ht="31.4" customHeight="1" spans="1:23">
      <c r="A98" s="140" t="s">
        <v>56</v>
      </c>
      <c r="B98" s="140" t="s">
        <v>265</v>
      </c>
      <c r="C98" s="140" t="s">
        <v>266</v>
      </c>
      <c r="D98" s="140" t="s">
        <v>179</v>
      </c>
      <c r="E98" s="140" t="s">
        <v>180</v>
      </c>
      <c r="F98" s="140" t="s">
        <v>267</v>
      </c>
      <c r="G98" s="140" t="s">
        <v>266</v>
      </c>
      <c r="H98" s="141">
        <v>3112.08</v>
      </c>
      <c r="I98" s="141">
        <v>3112.08</v>
      </c>
      <c r="J98" s="24"/>
      <c r="K98" s="24"/>
      <c r="L98" s="141">
        <v>3112.08</v>
      </c>
      <c r="M98" s="24"/>
      <c r="N98" s="24"/>
      <c r="O98" s="24"/>
      <c r="P98" s="24"/>
      <c r="Q98" s="24"/>
      <c r="R98" s="24"/>
      <c r="S98" s="24"/>
      <c r="T98" s="24"/>
      <c r="U98" s="24"/>
      <c r="V98" s="24"/>
      <c r="W98" s="24"/>
    </row>
    <row r="99" ht="31.4" customHeight="1" spans="1:23">
      <c r="A99" s="140" t="s">
        <v>56</v>
      </c>
      <c r="B99" s="140" t="s">
        <v>249</v>
      </c>
      <c r="C99" s="140" t="s">
        <v>250</v>
      </c>
      <c r="D99" s="140" t="s">
        <v>114</v>
      </c>
      <c r="E99" s="140" t="s">
        <v>115</v>
      </c>
      <c r="F99" s="140" t="s">
        <v>251</v>
      </c>
      <c r="G99" s="140" t="s">
        <v>252</v>
      </c>
      <c r="H99" s="141">
        <v>150</v>
      </c>
      <c r="I99" s="141">
        <v>150</v>
      </c>
      <c r="J99" s="24"/>
      <c r="K99" s="24"/>
      <c r="L99" s="141">
        <v>150</v>
      </c>
      <c r="M99" s="24"/>
      <c r="N99" s="24"/>
      <c r="O99" s="24"/>
      <c r="P99" s="24"/>
      <c r="Q99" s="24"/>
      <c r="R99" s="24"/>
      <c r="S99" s="24"/>
      <c r="T99" s="24"/>
      <c r="U99" s="24"/>
      <c r="V99" s="24"/>
      <c r="W99" s="24"/>
    </row>
    <row r="100" ht="31.4" customHeight="1" spans="1:23">
      <c r="A100" s="140" t="s">
        <v>56</v>
      </c>
      <c r="B100" s="140" t="s">
        <v>249</v>
      </c>
      <c r="C100" s="140" t="s">
        <v>250</v>
      </c>
      <c r="D100" s="140" t="s">
        <v>120</v>
      </c>
      <c r="E100" s="140" t="s">
        <v>115</v>
      </c>
      <c r="F100" s="140" t="s">
        <v>251</v>
      </c>
      <c r="G100" s="140" t="s">
        <v>252</v>
      </c>
      <c r="H100" s="141">
        <v>3300</v>
      </c>
      <c r="I100" s="141">
        <v>3300</v>
      </c>
      <c r="J100" s="24"/>
      <c r="K100" s="24"/>
      <c r="L100" s="141">
        <v>3300</v>
      </c>
      <c r="M100" s="24"/>
      <c r="N100" s="24"/>
      <c r="O100" s="24"/>
      <c r="P100" s="24"/>
      <c r="Q100" s="24"/>
      <c r="R100" s="24"/>
      <c r="S100" s="24"/>
      <c r="T100" s="24"/>
      <c r="U100" s="24"/>
      <c r="V100" s="24"/>
      <c r="W100" s="24"/>
    </row>
    <row r="101" ht="31.4" customHeight="1" spans="1:23">
      <c r="A101" s="140" t="s">
        <v>56</v>
      </c>
      <c r="B101" s="140" t="s">
        <v>249</v>
      </c>
      <c r="C101" s="140" t="s">
        <v>250</v>
      </c>
      <c r="D101" s="140" t="s">
        <v>125</v>
      </c>
      <c r="E101" s="140" t="s">
        <v>126</v>
      </c>
      <c r="F101" s="140" t="s">
        <v>251</v>
      </c>
      <c r="G101" s="140" t="s">
        <v>252</v>
      </c>
      <c r="H101" s="141">
        <v>750</v>
      </c>
      <c r="I101" s="141">
        <v>750</v>
      </c>
      <c r="J101" s="24"/>
      <c r="K101" s="24"/>
      <c r="L101" s="141">
        <v>750</v>
      </c>
      <c r="M101" s="24"/>
      <c r="N101" s="24"/>
      <c r="O101" s="24"/>
      <c r="P101" s="24"/>
      <c r="Q101" s="24"/>
      <c r="R101" s="24"/>
      <c r="S101" s="24"/>
      <c r="T101" s="24"/>
      <c r="U101" s="24"/>
      <c r="V101" s="24"/>
      <c r="W101" s="24"/>
    </row>
    <row r="102" ht="31.4" customHeight="1" spans="1:23">
      <c r="A102" s="140" t="s">
        <v>56</v>
      </c>
      <c r="B102" s="140" t="s">
        <v>249</v>
      </c>
      <c r="C102" s="140" t="s">
        <v>250</v>
      </c>
      <c r="D102" s="140" t="s">
        <v>129</v>
      </c>
      <c r="E102" s="140" t="s">
        <v>115</v>
      </c>
      <c r="F102" s="140" t="s">
        <v>251</v>
      </c>
      <c r="G102" s="140" t="s">
        <v>252</v>
      </c>
      <c r="H102" s="141">
        <v>150</v>
      </c>
      <c r="I102" s="141">
        <v>150</v>
      </c>
      <c r="J102" s="24"/>
      <c r="K102" s="24"/>
      <c r="L102" s="141">
        <v>150</v>
      </c>
      <c r="M102" s="24"/>
      <c r="N102" s="24"/>
      <c r="O102" s="24"/>
      <c r="P102" s="24"/>
      <c r="Q102" s="24"/>
      <c r="R102" s="24"/>
      <c r="S102" s="24"/>
      <c r="T102" s="24"/>
      <c r="U102" s="24"/>
      <c r="V102" s="24"/>
      <c r="W102" s="24"/>
    </row>
    <row r="103" ht="31.4" customHeight="1" spans="1:23">
      <c r="A103" s="140" t="s">
        <v>56</v>
      </c>
      <c r="B103" s="140" t="s">
        <v>249</v>
      </c>
      <c r="C103" s="140" t="s">
        <v>250</v>
      </c>
      <c r="D103" s="140" t="s">
        <v>132</v>
      </c>
      <c r="E103" s="140" t="s">
        <v>115</v>
      </c>
      <c r="F103" s="140" t="s">
        <v>251</v>
      </c>
      <c r="G103" s="140" t="s">
        <v>252</v>
      </c>
      <c r="H103" s="141">
        <v>2250</v>
      </c>
      <c r="I103" s="141">
        <v>2250</v>
      </c>
      <c r="J103" s="24"/>
      <c r="K103" s="24"/>
      <c r="L103" s="141">
        <v>2250</v>
      </c>
      <c r="M103" s="24"/>
      <c r="N103" s="24"/>
      <c r="O103" s="24"/>
      <c r="P103" s="24"/>
      <c r="Q103" s="24"/>
      <c r="R103" s="24"/>
      <c r="S103" s="24"/>
      <c r="T103" s="24"/>
      <c r="U103" s="24"/>
      <c r="V103" s="24"/>
      <c r="W103" s="24"/>
    </row>
    <row r="104" ht="31.4" customHeight="1" spans="1:23">
      <c r="A104" s="140" t="s">
        <v>56</v>
      </c>
      <c r="B104" s="140" t="s">
        <v>249</v>
      </c>
      <c r="C104" s="140" t="s">
        <v>250</v>
      </c>
      <c r="D104" s="140" t="s">
        <v>147</v>
      </c>
      <c r="E104" s="140" t="s">
        <v>148</v>
      </c>
      <c r="F104" s="140" t="s">
        <v>251</v>
      </c>
      <c r="G104" s="140" t="s">
        <v>252</v>
      </c>
      <c r="H104" s="141">
        <v>300</v>
      </c>
      <c r="I104" s="141">
        <v>300</v>
      </c>
      <c r="J104" s="24"/>
      <c r="K104" s="24"/>
      <c r="L104" s="141">
        <v>300</v>
      </c>
      <c r="M104" s="24"/>
      <c r="N104" s="24"/>
      <c r="O104" s="24"/>
      <c r="P104" s="24"/>
      <c r="Q104" s="24"/>
      <c r="R104" s="24"/>
      <c r="S104" s="24"/>
      <c r="T104" s="24"/>
      <c r="U104" s="24"/>
      <c r="V104" s="24"/>
      <c r="W104" s="24"/>
    </row>
    <row r="105" ht="31.4" customHeight="1" spans="1:23">
      <c r="A105" s="140" t="s">
        <v>56</v>
      </c>
      <c r="B105" s="140" t="s">
        <v>249</v>
      </c>
      <c r="C105" s="140" t="s">
        <v>250</v>
      </c>
      <c r="D105" s="140" t="s">
        <v>172</v>
      </c>
      <c r="E105" s="140" t="s">
        <v>126</v>
      </c>
      <c r="F105" s="140" t="s">
        <v>251</v>
      </c>
      <c r="G105" s="140" t="s">
        <v>252</v>
      </c>
      <c r="H105" s="141">
        <v>4500</v>
      </c>
      <c r="I105" s="141">
        <v>4500</v>
      </c>
      <c r="J105" s="24"/>
      <c r="K105" s="24"/>
      <c r="L105" s="141">
        <v>4500</v>
      </c>
      <c r="M105" s="24"/>
      <c r="N105" s="24"/>
      <c r="O105" s="24"/>
      <c r="P105" s="24"/>
      <c r="Q105" s="24"/>
      <c r="R105" s="24"/>
      <c r="S105" s="24"/>
      <c r="T105" s="24"/>
      <c r="U105" s="24"/>
      <c r="V105" s="24"/>
      <c r="W105" s="24"/>
    </row>
    <row r="106" ht="31.4" customHeight="1" spans="1:23">
      <c r="A106" s="140" t="s">
        <v>56</v>
      </c>
      <c r="B106" s="140" t="s">
        <v>249</v>
      </c>
      <c r="C106" s="140" t="s">
        <v>250</v>
      </c>
      <c r="D106" s="140" t="s">
        <v>175</v>
      </c>
      <c r="E106" s="140" t="s">
        <v>176</v>
      </c>
      <c r="F106" s="140" t="s">
        <v>251</v>
      </c>
      <c r="G106" s="140" t="s">
        <v>252</v>
      </c>
      <c r="H106" s="141">
        <v>1350</v>
      </c>
      <c r="I106" s="141">
        <v>1350</v>
      </c>
      <c r="J106" s="24"/>
      <c r="K106" s="24"/>
      <c r="L106" s="141">
        <v>1350</v>
      </c>
      <c r="M106" s="24"/>
      <c r="N106" s="24"/>
      <c r="O106" s="24"/>
      <c r="P106" s="24"/>
      <c r="Q106" s="24"/>
      <c r="R106" s="24"/>
      <c r="S106" s="24"/>
      <c r="T106" s="24"/>
      <c r="U106" s="24"/>
      <c r="V106" s="24"/>
      <c r="W106" s="24"/>
    </row>
    <row r="107" ht="31.4" customHeight="1" spans="1:23">
      <c r="A107" s="140" t="s">
        <v>56</v>
      </c>
      <c r="B107" s="140" t="s">
        <v>249</v>
      </c>
      <c r="C107" s="140" t="s">
        <v>250</v>
      </c>
      <c r="D107" s="140" t="s">
        <v>179</v>
      </c>
      <c r="E107" s="140" t="s">
        <v>180</v>
      </c>
      <c r="F107" s="140" t="s">
        <v>251</v>
      </c>
      <c r="G107" s="140" t="s">
        <v>252</v>
      </c>
      <c r="H107" s="141">
        <v>450</v>
      </c>
      <c r="I107" s="141">
        <v>450</v>
      </c>
      <c r="J107" s="24"/>
      <c r="K107" s="24"/>
      <c r="L107" s="141">
        <v>450</v>
      </c>
      <c r="M107" s="24"/>
      <c r="N107" s="24"/>
      <c r="O107" s="24"/>
      <c r="P107" s="24"/>
      <c r="Q107" s="24"/>
      <c r="R107" s="24"/>
      <c r="S107" s="24"/>
      <c r="T107" s="24"/>
      <c r="U107" s="24"/>
      <c r="V107" s="24"/>
      <c r="W107" s="24"/>
    </row>
    <row r="108" ht="31.4" customHeight="1" spans="1:23">
      <c r="A108" s="140" t="s">
        <v>56</v>
      </c>
      <c r="B108" s="140" t="s">
        <v>268</v>
      </c>
      <c r="C108" s="140" t="s">
        <v>269</v>
      </c>
      <c r="D108" s="140" t="s">
        <v>120</v>
      </c>
      <c r="E108" s="140" t="s">
        <v>115</v>
      </c>
      <c r="F108" s="140" t="s">
        <v>251</v>
      </c>
      <c r="G108" s="140" t="s">
        <v>252</v>
      </c>
      <c r="H108" s="141">
        <v>132000</v>
      </c>
      <c r="I108" s="141">
        <v>132000</v>
      </c>
      <c r="J108" s="24"/>
      <c r="K108" s="24"/>
      <c r="L108" s="141">
        <v>132000</v>
      </c>
      <c r="M108" s="24"/>
      <c r="N108" s="24"/>
      <c r="O108" s="24"/>
      <c r="P108" s="24"/>
      <c r="Q108" s="24"/>
      <c r="R108" s="24"/>
      <c r="S108" s="24"/>
      <c r="T108" s="24"/>
      <c r="U108" s="24"/>
      <c r="V108" s="24"/>
      <c r="W108" s="24"/>
    </row>
    <row r="109" ht="31.4" customHeight="1" spans="1:23">
      <c r="A109" s="140" t="s">
        <v>56</v>
      </c>
      <c r="B109" s="140" t="s">
        <v>270</v>
      </c>
      <c r="C109" s="140" t="s">
        <v>271</v>
      </c>
      <c r="D109" s="140" t="s">
        <v>120</v>
      </c>
      <c r="E109" s="140" t="s">
        <v>115</v>
      </c>
      <c r="F109" s="140" t="s">
        <v>272</v>
      </c>
      <c r="G109" s="140" t="s">
        <v>271</v>
      </c>
      <c r="H109" s="141">
        <v>36000</v>
      </c>
      <c r="I109" s="141">
        <v>36000</v>
      </c>
      <c r="J109" s="24"/>
      <c r="K109" s="24"/>
      <c r="L109" s="141">
        <v>36000</v>
      </c>
      <c r="M109" s="24"/>
      <c r="N109" s="24"/>
      <c r="O109" s="24"/>
      <c r="P109" s="24"/>
      <c r="Q109" s="24"/>
      <c r="R109" s="24"/>
      <c r="S109" s="24"/>
      <c r="T109" s="24"/>
      <c r="U109" s="24"/>
      <c r="V109" s="24"/>
      <c r="W109" s="24"/>
    </row>
    <row r="110" ht="31.4" customHeight="1" spans="1:23">
      <c r="A110" s="140" t="s">
        <v>56</v>
      </c>
      <c r="B110" s="140" t="s">
        <v>273</v>
      </c>
      <c r="C110" s="140" t="s">
        <v>274</v>
      </c>
      <c r="D110" s="140" t="s">
        <v>114</v>
      </c>
      <c r="E110" s="140" t="s">
        <v>115</v>
      </c>
      <c r="F110" s="140" t="s">
        <v>275</v>
      </c>
      <c r="G110" s="140" t="s">
        <v>276</v>
      </c>
      <c r="H110" s="141">
        <v>9000</v>
      </c>
      <c r="I110" s="141">
        <v>9000</v>
      </c>
      <c r="J110" s="24"/>
      <c r="K110" s="24"/>
      <c r="L110" s="141">
        <v>9000</v>
      </c>
      <c r="M110" s="24"/>
      <c r="N110" s="24"/>
      <c r="O110" s="24"/>
      <c r="P110" s="24"/>
      <c r="Q110" s="24"/>
      <c r="R110" s="24"/>
      <c r="S110" s="24"/>
      <c r="T110" s="24"/>
      <c r="U110" s="24"/>
      <c r="V110" s="24"/>
      <c r="W110" s="24"/>
    </row>
    <row r="111" ht="31.4" customHeight="1" spans="1:23">
      <c r="A111" s="140" t="s">
        <v>56</v>
      </c>
      <c r="B111" s="140" t="s">
        <v>273</v>
      </c>
      <c r="C111" s="140" t="s">
        <v>274</v>
      </c>
      <c r="D111" s="140" t="s">
        <v>120</v>
      </c>
      <c r="E111" s="140" t="s">
        <v>115</v>
      </c>
      <c r="F111" s="140" t="s">
        <v>275</v>
      </c>
      <c r="G111" s="140" t="s">
        <v>276</v>
      </c>
      <c r="H111" s="141">
        <v>167400</v>
      </c>
      <c r="I111" s="141">
        <v>167400</v>
      </c>
      <c r="J111" s="24"/>
      <c r="K111" s="24"/>
      <c r="L111" s="141">
        <v>167400</v>
      </c>
      <c r="M111" s="24"/>
      <c r="N111" s="24"/>
      <c r="O111" s="24"/>
      <c r="P111" s="24"/>
      <c r="Q111" s="24"/>
      <c r="R111" s="24"/>
      <c r="S111" s="24"/>
      <c r="T111" s="24"/>
      <c r="U111" s="24"/>
      <c r="V111" s="24"/>
      <c r="W111" s="24"/>
    </row>
    <row r="112" ht="31.4" customHeight="1" spans="1:23">
      <c r="A112" s="140" t="s">
        <v>56</v>
      </c>
      <c r="B112" s="140" t="s">
        <v>273</v>
      </c>
      <c r="C112" s="140" t="s">
        <v>274</v>
      </c>
      <c r="D112" s="140" t="s">
        <v>132</v>
      </c>
      <c r="E112" s="140" t="s">
        <v>115</v>
      </c>
      <c r="F112" s="140" t="s">
        <v>275</v>
      </c>
      <c r="G112" s="140" t="s">
        <v>276</v>
      </c>
      <c r="H112" s="141">
        <v>131400</v>
      </c>
      <c r="I112" s="141">
        <v>131400</v>
      </c>
      <c r="J112" s="24"/>
      <c r="K112" s="24"/>
      <c r="L112" s="141">
        <v>131400</v>
      </c>
      <c r="M112" s="24"/>
      <c r="N112" s="24"/>
      <c r="O112" s="24"/>
      <c r="P112" s="24"/>
      <c r="Q112" s="24"/>
      <c r="R112" s="24"/>
      <c r="S112" s="24"/>
      <c r="T112" s="24"/>
      <c r="U112" s="24"/>
      <c r="V112" s="24"/>
      <c r="W112" s="24"/>
    </row>
    <row r="113" ht="31.4" customHeight="1" spans="1:23">
      <c r="A113" s="140" t="s">
        <v>56</v>
      </c>
      <c r="B113" s="140" t="s">
        <v>277</v>
      </c>
      <c r="C113" s="140" t="s">
        <v>278</v>
      </c>
      <c r="D113" s="140" t="s">
        <v>120</v>
      </c>
      <c r="E113" s="140" t="s">
        <v>115</v>
      </c>
      <c r="F113" s="140" t="s">
        <v>275</v>
      </c>
      <c r="G113" s="140" t="s">
        <v>276</v>
      </c>
      <c r="H113" s="141">
        <v>16621.2</v>
      </c>
      <c r="I113" s="141">
        <v>16621.2</v>
      </c>
      <c r="J113" s="24"/>
      <c r="K113" s="24"/>
      <c r="L113" s="141">
        <v>16621.2</v>
      </c>
      <c r="M113" s="24"/>
      <c r="N113" s="24"/>
      <c r="O113" s="24"/>
      <c r="P113" s="24"/>
      <c r="Q113" s="24"/>
      <c r="R113" s="24"/>
      <c r="S113" s="24"/>
      <c r="T113" s="24"/>
      <c r="U113" s="24"/>
      <c r="V113" s="24"/>
      <c r="W113" s="24"/>
    </row>
    <row r="114" ht="31.4" customHeight="1" spans="1:23">
      <c r="A114" s="143" t="s">
        <v>78</v>
      </c>
      <c r="B114" s="144"/>
      <c r="C114" s="144"/>
      <c r="D114" s="144"/>
      <c r="E114" s="144"/>
      <c r="F114" s="144"/>
      <c r="G114" s="145"/>
      <c r="H114" s="141">
        <v>22005523.88</v>
      </c>
      <c r="I114" s="141">
        <v>22005523.88</v>
      </c>
      <c r="J114" s="24"/>
      <c r="K114" s="24"/>
      <c r="L114" s="24">
        <v>22005523.88</v>
      </c>
      <c r="M114" s="24"/>
      <c r="N114" s="24"/>
      <c r="O114" s="24"/>
      <c r="P114" s="24"/>
      <c r="Q114" s="24"/>
      <c r="R114" s="24"/>
      <c r="S114" s="24"/>
      <c r="T114" s="24"/>
      <c r="U114" s="24"/>
      <c r="V114" s="24"/>
      <c r="W114" s="24"/>
    </row>
  </sheetData>
  <mergeCells count="30">
    <mergeCell ref="A2:W2"/>
    <mergeCell ref="A3:G3"/>
    <mergeCell ref="H4:W4"/>
    <mergeCell ref="I5:M5"/>
    <mergeCell ref="N5:P5"/>
    <mergeCell ref="R5:W5"/>
    <mergeCell ref="A114:G11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48"/>
  <sheetViews>
    <sheetView showZeros="0" topLeftCell="A33" workbookViewId="0">
      <selection activeCell="J52" sqref="J52"/>
    </sheetView>
  </sheetViews>
  <sheetFormatPr defaultColWidth="8.88333333333333" defaultRowHeight="14.25" customHeight="1"/>
  <cols>
    <col min="1" max="8" width="8.88333333333333" customWidth="1"/>
    <col min="9" max="9" width="12.5" customWidth="1"/>
    <col min="10" max="10" width="13" customWidth="1"/>
    <col min="11" max="11" width="12.625" customWidth="1"/>
    <col min="12" max="16384" width="8.88333333333333" customWidth="1"/>
  </cols>
  <sheetData>
    <row r="1" ht="13.5" customHeight="1" spans="5:23">
      <c r="E1" s="2"/>
      <c r="F1" s="2"/>
      <c r="G1" s="2"/>
      <c r="H1" s="2"/>
      <c r="U1" s="137"/>
      <c r="W1" s="115" t="s">
        <v>279</v>
      </c>
    </row>
    <row r="2" ht="27.75" customHeight="1" spans="1:23">
      <c r="A2" s="30" t="s">
        <v>280</v>
      </c>
      <c r="B2" s="30"/>
      <c r="C2" s="30"/>
      <c r="D2" s="30"/>
      <c r="E2" s="30"/>
      <c r="F2" s="30"/>
      <c r="G2" s="30"/>
      <c r="H2" s="30"/>
      <c r="I2" s="30"/>
      <c r="J2" s="30"/>
      <c r="K2" s="30"/>
      <c r="L2" s="30"/>
      <c r="M2" s="30"/>
      <c r="N2" s="30"/>
      <c r="O2" s="30"/>
      <c r="P2" s="30"/>
      <c r="Q2" s="30"/>
      <c r="R2" s="30"/>
      <c r="S2" s="30"/>
      <c r="T2" s="30"/>
      <c r="U2" s="30"/>
      <c r="V2" s="30"/>
      <c r="W2" s="30"/>
    </row>
    <row r="3" ht="13.5" customHeight="1" spans="1:23">
      <c r="A3" s="213" t="s">
        <v>2</v>
      </c>
      <c r="B3" s="214" t="s">
        <v>281</v>
      </c>
      <c r="C3" s="127"/>
      <c r="D3" s="127"/>
      <c r="E3" s="127"/>
      <c r="F3" s="127"/>
      <c r="G3" s="127"/>
      <c r="H3" s="127"/>
      <c r="I3" s="127"/>
      <c r="J3" s="7"/>
      <c r="K3" s="7"/>
      <c r="L3" s="7"/>
      <c r="M3" s="7"/>
      <c r="N3" s="7"/>
      <c r="O3" s="7"/>
      <c r="P3" s="7"/>
      <c r="Q3" s="7"/>
      <c r="U3" s="137"/>
      <c r="W3" s="118" t="s">
        <v>197</v>
      </c>
    </row>
    <row r="4" ht="21.75" customHeight="1" spans="1:23">
      <c r="A4" s="9" t="s">
        <v>282</v>
      </c>
      <c r="B4" s="9" t="s">
        <v>207</v>
      </c>
      <c r="C4" s="9" t="s">
        <v>208</v>
      </c>
      <c r="D4" s="9" t="s">
        <v>283</v>
      </c>
      <c r="E4" s="10" t="s">
        <v>209</v>
      </c>
      <c r="F4" s="10" t="s">
        <v>210</v>
      </c>
      <c r="G4" s="10" t="s">
        <v>211</v>
      </c>
      <c r="H4" s="10" t="s">
        <v>212</v>
      </c>
      <c r="I4" s="119" t="s">
        <v>42</v>
      </c>
      <c r="J4" s="119" t="s">
        <v>284</v>
      </c>
      <c r="K4" s="119"/>
      <c r="L4" s="119"/>
      <c r="M4" s="119"/>
      <c r="N4" s="133" t="s">
        <v>214</v>
      </c>
      <c r="O4" s="133"/>
      <c r="P4" s="133"/>
      <c r="Q4" s="10" t="s">
        <v>48</v>
      </c>
      <c r="R4" s="11" t="s">
        <v>62</v>
      </c>
      <c r="S4" s="12"/>
      <c r="T4" s="12"/>
      <c r="U4" s="12"/>
      <c r="V4" s="12"/>
      <c r="W4" s="13"/>
    </row>
    <row r="5" ht="21.75" customHeight="1" spans="1:23">
      <c r="A5" s="14"/>
      <c r="B5" s="14"/>
      <c r="C5" s="14"/>
      <c r="D5" s="14"/>
      <c r="E5" s="15"/>
      <c r="F5" s="15"/>
      <c r="G5" s="15"/>
      <c r="H5" s="15"/>
      <c r="I5" s="119"/>
      <c r="J5" s="57" t="s">
        <v>45</v>
      </c>
      <c r="K5" s="57"/>
      <c r="L5" s="57" t="s">
        <v>46</v>
      </c>
      <c r="M5" s="57" t="s">
        <v>47</v>
      </c>
      <c r="N5" s="134" t="s">
        <v>45</v>
      </c>
      <c r="O5" s="134" t="s">
        <v>46</v>
      </c>
      <c r="P5" s="134" t="s">
        <v>47</v>
      </c>
      <c r="Q5" s="15"/>
      <c r="R5" s="10" t="s">
        <v>44</v>
      </c>
      <c r="S5" s="10" t="s">
        <v>55</v>
      </c>
      <c r="T5" s="10" t="s">
        <v>220</v>
      </c>
      <c r="U5" s="10" t="s">
        <v>51</v>
      </c>
      <c r="V5" s="10" t="s">
        <v>52</v>
      </c>
      <c r="W5" s="10" t="s">
        <v>53</v>
      </c>
    </row>
    <row r="6" ht="40.5" customHeight="1" spans="1:23">
      <c r="A6" s="17"/>
      <c r="B6" s="17"/>
      <c r="C6" s="17"/>
      <c r="D6" s="17"/>
      <c r="E6" s="18"/>
      <c r="F6" s="18"/>
      <c r="G6" s="18"/>
      <c r="H6" s="18"/>
      <c r="I6" s="119"/>
      <c r="J6" s="57" t="s">
        <v>44</v>
      </c>
      <c r="K6" s="57" t="s">
        <v>285</v>
      </c>
      <c r="L6" s="57"/>
      <c r="M6" s="57"/>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28" t="s">
        <v>286</v>
      </c>
      <c r="B8" s="128"/>
      <c r="C8" s="128"/>
      <c r="D8" s="129"/>
      <c r="E8" s="129"/>
      <c r="F8" s="129"/>
      <c r="G8" s="129"/>
      <c r="H8" s="129"/>
      <c r="I8" s="23">
        <v>291480</v>
      </c>
      <c r="J8" s="23">
        <v>291480</v>
      </c>
      <c r="K8" s="23">
        <v>291480</v>
      </c>
      <c r="L8" s="135"/>
      <c r="M8" s="135"/>
      <c r="N8" s="135"/>
      <c r="O8" s="135"/>
      <c r="P8" s="135"/>
      <c r="Q8" s="135"/>
      <c r="R8" s="135"/>
      <c r="S8" s="135"/>
      <c r="T8" s="135"/>
      <c r="U8" s="103"/>
      <c r="V8" s="135"/>
      <c r="W8" s="135"/>
    </row>
    <row r="9" ht="32.9" customHeight="1" spans="1:23">
      <c r="A9" s="129" t="s">
        <v>287</v>
      </c>
      <c r="B9" s="129" t="s">
        <v>288</v>
      </c>
      <c r="C9" s="21" t="s">
        <v>286</v>
      </c>
      <c r="D9" s="129" t="s">
        <v>56</v>
      </c>
      <c r="E9" s="129" t="s">
        <v>135</v>
      </c>
      <c r="F9" s="129" t="s">
        <v>136</v>
      </c>
      <c r="G9" s="129" t="s">
        <v>251</v>
      </c>
      <c r="H9" s="129" t="s">
        <v>252</v>
      </c>
      <c r="I9" s="23">
        <v>231000</v>
      </c>
      <c r="J9" s="23">
        <v>231000</v>
      </c>
      <c r="K9" s="23">
        <v>231000</v>
      </c>
      <c r="L9" s="135"/>
      <c r="M9" s="135"/>
      <c r="N9" s="135"/>
      <c r="O9" s="135"/>
      <c r="P9" s="135"/>
      <c r="Q9" s="135"/>
      <c r="R9" s="135"/>
      <c r="S9" s="135"/>
      <c r="T9" s="135"/>
      <c r="U9" s="103"/>
      <c r="V9" s="135"/>
      <c r="W9" s="135"/>
    </row>
    <row r="10" ht="32.9" customHeight="1" spans="1:23">
      <c r="A10" s="129" t="s">
        <v>287</v>
      </c>
      <c r="B10" s="129" t="s">
        <v>288</v>
      </c>
      <c r="C10" s="21" t="s">
        <v>286</v>
      </c>
      <c r="D10" s="129" t="s">
        <v>56</v>
      </c>
      <c r="E10" s="129" t="s">
        <v>135</v>
      </c>
      <c r="F10" s="129" t="s">
        <v>136</v>
      </c>
      <c r="G10" s="129" t="s">
        <v>289</v>
      </c>
      <c r="H10" s="129" t="s">
        <v>290</v>
      </c>
      <c r="I10" s="23">
        <v>60480</v>
      </c>
      <c r="J10" s="23">
        <v>60480</v>
      </c>
      <c r="K10" s="23">
        <v>60480</v>
      </c>
      <c r="L10" s="135"/>
      <c r="M10" s="135"/>
      <c r="N10" s="135"/>
      <c r="O10" s="135"/>
      <c r="P10" s="135"/>
      <c r="Q10" s="135"/>
      <c r="R10" s="135"/>
      <c r="S10" s="135"/>
      <c r="T10" s="135"/>
      <c r="U10" s="103"/>
      <c r="V10" s="135"/>
      <c r="W10" s="135"/>
    </row>
    <row r="11" ht="32.9" customHeight="1" spans="1:23">
      <c r="A11" s="128" t="s">
        <v>291</v>
      </c>
      <c r="B11" s="25"/>
      <c r="C11" s="25"/>
      <c r="D11" s="25"/>
      <c r="E11" s="25"/>
      <c r="F11" s="25"/>
      <c r="G11" s="25"/>
      <c r="H11" s="25"/>
      <c r="I11" s="23">
        <v>10000</v>
      </c>
      <c r="J11" s="23">
        <v>10000</v>
      </c>
      <c r="K11" s="23">
        <v>10000</v>
      </c>
      <c r="L11" s="135"/>
      <c r="M11" s="135"/>
      <c r="N11" s="135"/>
      <c r="O11" s="135"/>
      <c r="P11" s="135"/>
      <c r="Q11" s="135"/>
      <c r="R11" s="135"/>
      <c r="S11" s="135"/>
      <c r="T11" s="135"/>
      <c r="U11" s="103"/>
      <c r="V11" s="135"/>
      <c r="W11" s="135"/>
    </row>
    <row r="12" ht="32.9" customHeight="1" spans="1:23">
      <c r="A12" s="129" t="s">
        <v>287</v>
      </c>
      <c r="B12" s="129" t="s">
        <v>292</v>
      </c>
      <c r="C12" s="21" t="s">
        <v>291</v>
      </c>
      <c r="D12" s="129" t="s">
        <v>56</v>
      </c>
      <c r="E12" s="129" t="s">
        <v>193</v>
      </c>
      <c r="F12" s="129" t="s">
        <v>194</v>
      </c>
      <c r="G12" s="129" t="s">
        <v>251</v>
      </c>
      <c r="H12" s="129" t="s">
        <v>252</v>
      </c>
      <c r="I12" s="23">
        <v>10000</v>
      </c>
      <c r="J12" s="23">
        <v>10000</v>
      </c>
      <c r="K12" s="23">
        <v>10000</v>
      </c>
      <c r="L12" s="135"/>
      <c r="M12" s="135"/>
      <c r="N12" s="135"/>
      <c r="O12" s="135"/>
      <c r="P12" s="135"/>
      <c r="Q12" s="135"/>
      <c r="R12" s="135"/>
      <c r="S12" s="135"/>
      <c r="T12" s="135"/>
      <c r="U12" s="103"/>
      <c r="V12" s="135"/>
      <c r="W12" s="135"/>
    </row>
    <row r="13" ht="32.9" customHeight="1" spans="1:23">
      <c r="A13" s="128" t="s">
        <v>293</v>
      </c>
      <c r="B13" s="25"/>
      <c r="C13" s="25"/>
      <c r="D13" s="25"/>
      <c r="E13" s="25"/>
      <c r="F13" s="25"/>
      <c r="G13" s="25"/>
      <c r="H13" s="25"/>
      <c r="I13" s="23">
        <v>191000</v>
      </c>
      <c r="J13" s="23">
        <v>191000</v>
      </c>
      <c r="K13" s="23">
        <v>191000</v>
      </c>
      <c r="L13" s="135"/>
      <c r="M13" s="135"/>
      <c r="N13" s="135"/>
      <c r="O13" s="135"/>
      <c r="P13" s="135"/>
      <c r="Q13" s="135"/>
      <c r="R13" s="135"/>
      <c r="S13" s="135"/>
      <c r="T13" s="135"/>
      <c r="U13" s="103"/>
      <c r="V13" s="135"/>
      <c r="W13" s="135"/>
    </row>
    <row r="14" ht="32.9" customHeight="1" spans="1:23">
      <c r="A14" s="129" t="s">
        <v>287</v>
      </c>
      <c r="B14" s="129" t="s">
        <v>294</v>
      </c>
      <c r="C14" s="21" t="s">
        <v>293</v>
      </c>
      <c r="D14" s="129" t="s">
        <v>56</v>
      </c>
      <c r="E14" s="129" t="s">
        <v>137</v>
      </c>
      <c r="F14" s="129" t="s">
        <v>138</v>
      </c>
      <c r="G14" s="129" t="s">
        <v>251</v>
      </c>
      <c r="H14" s="129" t="s">
        <v>252</v>
      </c>
      <c r="I14" s="23">
        <v>191000</v>
      </c>
      <c r="J14" s="23">
        <v>191000</v>
      </c>
      <c r="K14" s="23">
        <v>191000</v>
      </c>
      <c r="L14" s="135"/>
      <c r="M14" s="135"/>
      <c r="N14" s="135"/>
      <c r="O14" s="135"/>
      <c r="P14" s="135"/>
      <c r="Q14" s="135"/>
      <c r="R14" s="135"/>
      <c r="S14" s="135"/>
      <c r="T14" s="135"/>
      <c r="U14" s="103"/>
      <c r="V14" s="135"/>
      <c r="W14" s="135"/>
    </row>
    <row r="15" ht="32.9" customHeight="1" spans="1:23">
      <c r="A15" s="128" t="s">
        <v>295</v>
      </c>
      <c r="B15" s="25"/>
      <c r="C15" s="25"/>
      <c r="D15" s="25"/>
      <c r="E15" s="25"/>
      <c r="F15" s="25"/>
      <c r="G15" s="25"/>
      <c r="H15" s="25"/>
      <c r="I15" s="23">
        <v>10000</v>
      </c>
      <c r="J15" s="23">
        <v>10000</v>
      </c>
      <c r="K15" s="23">
        <v>10000</v>
      </c>
      <c r="L15" s="135"/>
      <c r="M15" s="135"/>
      <c r="N15" s="135"/>
      <c r="O15" s="135"/>
      <c r="P15" s="135"/>
      <c r="Q15" s="135"/>
      <c r="R15" s="135"/>
      <c r="S15" s="135"/>
      <c r="T15" s="135"/>
      <c r="U15" s="103"/>
      <c r="V15" s="135"/>
      <c r="W15" s="135"/>
    </row>
    <row r="16" ht="32.9" customHeight="1" spans="1:23">
      <c r="A16" s="129" t="s">
        <v>287</v>
      </c>
      <c r="B16" s="129" t="s">
        <v>296</v>
      </c>
      <c r="C16" s="21" t="s">
        <v>295</v>
      </c>
      <c r="D16" s="129" t="s">
        <v>56</v>
      </c>
      <c r="E16" s="129" t="s">
        <v>142</v>
      </c>
      <c r="F16" s="129" t="s">
        <v>143</v>
      </c>
      <c r="G16" s="129" t="s">
        <v>251</v>
      </c>
      <c r="H16" s="129" t="s">
        <v>252</v>
      </c>
      <c r="I16" s="23">
        <v>10000</v>
      </c>
      <c r="J16" s="23">
        <v>10000</v>
      </c>
      <c r="K16" s="23">
        <v>10000</v>
      </c>
      <c r="L16" s="135"/>
      <c r="M16" s="135"/>
      <c r="N16" s="135"/>
      <c r="O16" s="135"/>
      <c r="P16" s="135"/>
      <c r="Q16" s="135"/>
      <c r="R16" s="135"/>
      <c r="S16" s="135"/>
      <c r="T16" s="135"/>
      <c r="U16" s="103"/>
      <c r="V16" s="135"/>
      <c r="W16" s="135"/>
    </row>
    <row r="17" ht="32.9" customHeight="1" spans="1:23">
      <c r="A17" s="128" t="s">
        <v>297</v>
      </c>
      <c r="B17" s="25"/>
      <c r="C17" s="25"/>
      <c r="D17" s="25"/>
      <c r="E17" s="25"/>
      <c r="F17" s="25"/>
      <c r="G17" s="25"/>
      <c r="H17" s="25"/>
      <c r="I17" s="23">
        <v>10000</v>
      </c>
      <c r="J17" s="23">
        <v>10000</v>
      </c>
      <c r="K17" s="23">
        <v>10000</v>
      </c>
      <c r="L17" s="135"/>
      <c r="M17" s="135"/>
      <c r="N17" s="135"/>
      <c r="O17" s="135"/>
      <c r="P17" s="135"/>
      <c r="Q17" s="135"/>
      <c r="R17" s="135"/>
      <c r="S17" s="135"/>
      <c r="T17" s="135"/>
      <c r="U17" s="103"/>
      <c r="V17" s="135"/>
      <c r="W17" s="135"/>
    </row>
    <row r="18" ht="32.9" customHeight="1" spans="1:23">
      <c r="A18" s="129" t="s">
        <v>287</v>
      </c>
      <c r="B18" s="129" t="s">
        <v>298</v>
      </c>
      <c r="C18" s="21" t="s">
        <v>297</v>
      </c>
      <c r="D18" s="129" t="s">
        <v>56</v>
      </c>
      <c r="E18" s="129" t="s">
        <v>125</v>
      </c>
      <c r="F18" s="129" t="s">
        <v>126</v>
      </c>
      <c r="G18" s="129" t="s">
        <v>251</v>
      </c>
      <c r="H18" s="129" t="s">
        <v>252</v>
      </c>
      <c r="I18" s="23">
        <v>10000</v>
      </c>
      <c r="J18" s="23">
        <v>10000</v>
      </c>
      <c r="K18" s="23">
        <v>10000</v>
      </c>
      <c r="L18" s="135"/>
      <c r="M18" s="135"/>
      <c r="N18" s="135"/>
      <c r="O18" s="135"/>
      <c r="P18" s="135"/>
      <c r="Q18" s="135"/>
      <c r="R18" s="135"/>
      <c r="S18" s="135"/>
      <c r="T18" s="135"/>
      <c r="U18" s="103"/>
      <c r="V18" s="135"/>
      <c r="W18" s="135"/>
    </row>
    <row r="19" ht="32.9" customHeight="1" spans="1:23">
      <c r="A19" s="128" t="s">
        <v>299</v>
      </c>
      <c r="B19" s="25"/>
      <c r="C19" s="25"/>
      <c r="D19" s="25"/>
      <c r="E19" s="25"/>
      <c r="F19" s="25"/>
      <c r="G19" s="25"/>
      <c r="H19" s="25"/>
      <c r="I19" s="23">
        <v>736000</v>
      </c>
      <c r="J19" s="23">
        <v>736000</v>
      </c>
      <c r="K19" s="23">
        <v>736000</v>
      </c>
      <c r="L19" s="135"/>
      <c r="M19" s="135"/>
      <c r="N19" s="135"/>
      <c r="O19" s="135"/>
      <c r="P19" s="135"/>
      <c r="Q19" s="135"/>
      <c r="R19" s="135"/>
      <c r="S19" s="135"/>
      <c r="T19" s="135"/>
      <c r="U19" s="103"/>
      <c r="V19" s="135"/>
      <c r="W19" s="135"/>
    </row>
    <row r="20" ht="32.9" customHeight="1" spans="1:23">
      <c r="A20" s="129" t="s">
        <v>287</v>
      </c>
      <c r="B20" s="129" t="s">
        <v>300</v>
      </c>
      <c r="C20" s="21" t="s">
        <v>299</v>
      </c>
      <c r="D20" s="129" t="s">
        <v>56</v>
      </c>
      <c r="E20" s="129" t="s">
        <v>183</v>
      </c>
      <c r="F20" s="129" t="s">
        <v>184</v>
      </c>
      <c r="G20" s="129" t="s">
        <v>289</v>
      </c>
      <c r="H20" s="129" t="s">
        <v>290</v>
      </c>
      <c r="I20" s="23">
        <v>736000</v>
      </c>
      <c r="J20" s="23">
        <v>736000</v>
      </c>
      <c r="K20" s="23">
        <v>736000</v>
      </c>
      <c r="L20" s="135"/>
      <c r="M20" s="135"/>
      <c r="N20" s="135"/>
      <c r="O20" s="135"/>
      <c r="P20" s="135"/>
      <c r="Q20" s="135"/>
      <c r="R20" s="135"/>
      <c r="S20" s="135"/>
      <c r="T20" s="135"/>
      <c r="U20" s="103"/>
      <c r="V20" s="135"/>
      <c r="W20" s="135"/>
    </row>
    <row r="21" ht="32.9" customHeight="1" spans="1:23">
      <c r="A21" s="128" t="s">
        <v>301</v>
      </c>
      <c r="B21" s="25"/>
      <c r="C21" s="25"/>
      <c r="D21" s="25"/>
      <c r="E21" s="25"/>
      <c r="F21" s="25"/>
      <c r="G21" s="25"/>
      <c r="H21" s="25"/>
      <c r="I21" s="23">
        <v>3266880</v>
      </c>
      <c r="J21" s="23">
        <v>3266880</v>
      </c>
      <c r="K21" s="23">
        <v>3266880</v>
      </c>
      <c r="L21" s="135"/>
      <c r="M21" s="135"/>
      <c r="N21" s="135"/>
      <c r="O21" s="135"/>
      <c r="P21" s="135"/>
      <c r="Q21" s="135"/>
      <c r="R21" s="135"/>
      <c r="S21" s="135"/>
      <c r="T21" s="135"/>
      <c r="U21" s="103"/>
      <c r="V21" s="135"/>
      <c r="W21" s="135"/>
    </row>
    <row r="22" ht="32.9" customHeight="1" spans="1:23">
      <c r="A22" s="129" t="s">
        <v>302</v>
      </c>
      <c r="B22" s="129" t="s">
        <v>303</v>
      </c>
      <c r="C22" s="21" t="s">
        <v>301</v>
      </c>
      <c r="D22" s="129" t="s">
        <v>56</v>
      </c>
      <c r="E22" s="129" t="s">
        <v>183</v>
      </c>
      <c r="F22" s="129" t="s">
        <v>184</v>
      </c>
      <c r="G22" s="129" t="s">
        <v>289</v>
      </c>
      <c r="H22" s="129" t="s">
        <v>290</v>
      </c>
      <c r="I22" s="23">
        <v>1814208</v>
      </c>
      <c r="J22" s="23">
        <v>1814208</v>
      </c>
      <c r="K22" s="23">
        <v>1814208</v>
      </c>
      <c r="L22" s="135"/>
      <c r="M22" s="135"/>
      <c r="N22" s="135"/>
      <c r="O22" s="135"/>
      <c r="P22" s="135"/>
      <c r="Q22" s="135"/>
      <c r="R22" s="135"/>
      <c r="S22" s="135"/>
      <c r="T22" s="135"/>
      <c r="U22" s="103"/>
      <c r="V22" s="135"/>
      <c r="W22" s="135"/>
    </row>
    <row r="23" ht="32.9" customHeight="1" spans="1:23">
      <c r="A23" s="129" t="s">
        <v>302</v>
      </c>
      <c r="B23" s="129" t="s">
        <v>303</v>
      </c>
      <c r="C23" s="21" t="s">
        <v>301</v>
      </c>
      <c r="D23" s="129" t="s">
        <v>56</v>
      </c>
      <c r="E23" s="129" t="s">
        <v>183</v>
      </c>
      <c r="F23" s="129" t="s">
        <v>184</v>
      </c>
      <c r="G23" s="129" t="s">
        <v>289</v>
      </c>
      <c r="H23" s="129" t="s">
        <v>290</v>
      </c>
      <c r="I23" s="23">
        <v>1452672</v>
      </c>
      <c r="J23" s="23">
        <v>1452672</v>
      </c>
      <c r="K23" s="23">
        <v>1452672</v>
      </c>
      <c r="L23" s="135"/>
      <c r="M23" s="135"/>
      <c r="N23" s="135"/>
      <c r="O23" s="135"/>
      <c r="P23" s="135"/>
      <c r="Q23" s="135"/>
      <c r="R23" s="135"/>
      <c r="S23" s="135"/>
      <c r="T23" s="135"/>
      <c r="U23" s="103"/>
      <c r="V23" s="135"/>
      <c r="W23" s="135"/>
    </row>
    <row r="24" ht="32.9" customHeight="1" spans="1:23">
      <c r="A24" s="128" t="s">
        <v>304</v>
      </c>
      <c r="B24" s="25"/>
      <c r="C24" s="25"/>
      <c r="D24" s="25"/>
      <c r="E24" s="25"/>
      <c r="F24" s="25"/>
      <c r="G24" s="25"/>
      <c r="H24" s="25"/>
      <c r="I24" s="23">
        <v>598000</v>
      </c>
      <c r="J24" s="23">
        <v>598000</v>
      </c>
      <c r="K24" s="23">
        <v>598000</v>
      </c>
      <c r="L24" s="135"/>
      <c r="M24" s="135"/>
      <c r="N24" s="135"/>
      <c r="O24" s="135"/>
      <c r="P24" s="135"/>
      <c r="Q24" s="135"/>
      <c r="R24" s="135"/>
      <c r="S24" s="135"/>
      <c r="T24" s="135"/>
      <c r="U24" s="103"/>
      <c r="V24" s="135"/>
      <c r="W24" s="135"/>
    </row>
    <row r="25" ht="32.9" customHeight="1" spans="1:23">
      <c r="A25" s="129" t="s">
        <v>302</v>
      </c>
      <c r="B25" s="129" t="s">
        <v>305</v>
      </c>
      <c r="C25" s="21" t="s">
        <v>304</v>
      </c>
      <c r="D25" s="129" t="s">
        <v>56</v>
      </c>
      <c r="E25" s="129" t="s">
        <v>183</v>
      </c>
      <c r="F25" s="129" t="s">
        <v>184</v>
      </c>
      <c r="G25" s="129" t="s">
        <v>251</v>
      </c>
      <c r="H25" s="129" t="s">
        <v>252</v>
      </c>
      <c r="I25" s="23">
        <v>240000</v>
      </c>
      <c r="J25" s="23">
        <v>240000</v>
      </c>
      <c r="K25" s="23">
        <v>240000</v>
      </c>
      <c r="L25" s="135"/>
      <c r="M25" s="135"/>
      <c r="N25" s="135"/>
      <c r="O25" s="135"/>
      <c r="P25" s="135"/>
      <c r="Q25" s="135"/>
      <c r="R25" s="135"/>
      <c r="S25" s="135"/>
      <c r="T25" s="135"/>
      <c r="U25" s="103"/>
      <c r="V25" s="135"/>
      <c r="W25" s="135"/>
    </row>
    <row r="26" ht="32.9" customHeight="1" spans="1:23">
      <c r="A26" s="129" t="s">
        <v>302</v>
      </c>
      <c r="B26" s="129" t="s">
        <v>305</v>
      </c>
      <c r="C26" s="21" t="s">
        <v>304</v>
      </c>
      <c r="D26" s="129" t="s">
        <v>56</v>
      </c>
      <c r="E26" s="129" t="s">
        <v>183</v>
      </c>
      <c r="F26" s="129" t="s">
        <v>184</v>
      </c>
      <c r="G26" s="129" t="s">
        <v>251</v>
      </c>
      <c r="H26" s="129" t="s">
        <v>252</v>
      </c>
      <c r="I26" s="23">
        <v>158000</v>
      </c>
      <c r="J26" s="23">
        <v>158000</v>
      </c>
      <c r="K26" s="23">
        <v>158000</v>
      </c>
      <c r="L26" s="135"/>
      <c r="M26" s="135"/>
      <c r="N26" s="135"/>
      <c r="O26" s="135"/>
      <c r="P26" s="135"/>
      <c r="Q26" s="135"/>
      <c r="R26" s="135"/>
      <c r="S26" s="135"/>
      <c r="T26" s="135"/>
      <c r="U26" s="103"/>
      <c r="V26" s="135"/>
      <c r="W26" s="135"/>
    </row>
    <row r="27" ht="32.9" customHeight="1" spans="1:23">
      <c r="A27" s="129" t="s">
        <v>302</v>
      </c>
      <c r="B27" s="129" t="s">
        <v>305</v>
      </c>
      <c r="C27" s="21" t="s">
        <v>304</v>
      </c>
      <c r="D27" s="129" t="s">
        <v>56</v>
      </c>
      <c r="E27" s="129" t="s">
        <v>183</v>
      </c>
      <c r="F27" s="129" t="s">
        <v>184</v>
      </c>
      <c r="G27" s="129" t="s">
        <v>251</v>
      </c>
      <c r="H27" s="129" t="s">
        <v>252</v>
      </c>
      <c r="I27" s="23">
        <v>200000</v>
      </c>
      <c r="J27" s="23">
        <v>200000</v>
      </c>
      <c r="K27" s="23">
        <v>200000</v>
      </c>
      <c r="L27" s="135"/>
      <c r="M27" s="135"/>
      <c r="N27" s="135"/>
      <c r="O27" s="135"/>
      <c r="P27" s="135"/>
      <c r="Q27" s="135"/>
      <c r="R27" s="135"/>
      <c r="S27" s="135"/>
      <c r="T27" s="135"/>
      <c r="U27" s="103"/>
      <c r="V27" s="135"/>
      <c r="W27" s="135"/>
    </row>
    <row r="28" ht="32.9" customHeight="1" spans="1:23">
      <c r="A28" s="128" t="s">
        <v>306</v>
      </c>
      <c r="B28" s="25"/>
      <c r="C28" s="25"/>
      <c r="D28" s="25"/>
      <c r="E28" s="25"/>
      <c r="F28" s="25"/>
      <c r="G28" s="25"/>
      <c r="H28" s="25"/>
      <c r="I28" s="23">
        <v>28800</v>
      </c>
      <c r="J28" s="23">
        <v>28800</v>
      </c>
      <c r="K28" s="23">
        <v>28800</v>
      </c>
      <c r="L28" s="135"/>
      <c r="M28" s="135"/>
      <c r="N28" s="135"/>
      <c r="O28" s="135"/>
      <c r="P28" s="135"/>
      <c r="Q28" s="135"/>
      <c r="R28" s="135"/>
      <c r="S28" s="135"/>
      <c r="T28" s="135"/>
      <c r="U28" s="103"/>
      <c r="V28" s="135"/>
      <c r="W28" s="135"/>
    </row>
    <row r="29" ht="32.9" customHeight="1" spans="1:23">
      <c r="A29" s="129" t="s">
        <v>287</v>
      </c>
      <c r="B29" s="129" t="s">
        <v>307</v>
      </c>
      <c r="C29" s="21" t="s">
        <v>306</v>
      </c>
      <c r="D29" s="129" t="s">
        <v>56</v>
      </c>
      <c r="E29" s="129" t="s">
        <v>183</v>
      </c>
      <c r="F29" s="129" t="s">
        <v>184</v>
      </c>
      <c r="G29" s="129" t="s">
        <v>289</v>
      </c>
      <c r="H29" s="129" t="s">
        <v>290</v>
      </c>
      <c r="I29" s="23">
        <v>28800</v>
      </c>
      <c r="J29" s="23">
        <v>28800</v>
      </c>
      <c r="K29" s="23">
        <v>28800</v>
      </c>
      <c r="L29" s="135"/>
      <c r="M29" s="135"/>
      <c r="N29" s="135"/>
      <c r="O29" s="135"/>
      <c r="P29" s="135"/>
      <c r="Q29" s="135"/>
      <c r="R29" s="135"/>
      <c r="S29" s="135"/>
      <c r="T29" s="135"/>
      <c r="U29" s="103"/>
      <c r="V29" s="135"/>
      <c r="W29" s="135"/>
    </row>
    <row r="30" ht="32.9" customHeight="1" spans="1:23">
      <c r="A30" s="128" t="s">
        <v>308</v>
      </c>
      <c r="B30" s="25"/>
      <c r="C30" s="25"/>
      <c r="D30" s="25"/>
      <c r="E30" s="25"/>
      <c r="F30" s="25"/>
      <c r="G30" s="25"/>
      <c r="H30" s="25"/>
      <c r="I30" s="23">
        <v>29076</v>
      </c>
      <c r="J30" s="23">
        <v>29076</v>
      </c>
      <c r="K30" s="23">
        <v>29076</v>
      </c>
      <c r="L30" s="135"/>
      <c r="M30" s="135"/>
      <c r="N30" s="135"/>
      <c r="O30" s="135"/>
      <c r="P30" s="135"/>
      <c r="Q30" s="135"/>
      <c r="R30" s="135"/>
      <c r="S30" s="135"/>
      <c r="T30" s="135"/>
      <c r="U30" s="103"/>
      <c r="V30" s="135"/>
      <c r="W30" s="135"/>
    </row>
    <row r="31" ht="32.9" customHeight="1" spans="1:23">
      <c r="A31" s="129" t="s">
        <v>302</v>
      </c>
      <c r="B31" s="129" t="s">
        <v>309</v>
      </c>
      <c r="C31" s="21" t="s">
        <v>308</v>
      </c>
      <c r="D31" s="129" t="s">
        <v>56</v>
      </c>
      <c r="E31" s="129" t="s">
        <v>156</v>
      </c>
      <c r="F31" s="129" t="s">
        <v>157</v>
      </c>
      <c r="G31" s="129" t="s">
        <v>289</v>
      </c>
      <c r="H31" s="129" t="s">
        <v>290</v>
      </c>
      <c r="I31" s="23">
        <v>29076</v>
      </c>
      <c r="J31" s="23">
        <v>29076</v>
      </c>
      <c r="K31" s="23">
        <v>29076</v>
      </c>
      <c r="L31" s="135"/>
      <c r="M31" s="135"/>
      <c r="N31" s="135"/>
      <c r="O31" s="135"/>
      <c r="P31" s="135"/>
      <c r="Q31" s="135"/>
      <c r="R31" s="135"/>
      <c r="S31" s="135"/>
      <c r="T31" s="135"/>
      <c r="U31" s="103"/>
      <c r="V31" s="135"/>
      <c r="W31" s="135"/>
    </row>
    <row r="32" ht="32.9" customHeight="1" spans="1:23">
      <c r="A32" s="128" t="s">
        <v>310</v>
      </c>
      <c r="B32" s="25"/>
      <c r="C32" s="25"/>
      <c r="D32" s="25"/>
      <c r="E32" s="25"/>
      <c r="F32" s="25"/>
      <c r="G32" s="25"/>
      <c r="H32" s="25"/>
      <c r="I32" s="23">
        <v>20000</v>
      </c>
      <c r="J32" s="23">
        <v>20000</v>
      </c>
      <c r="K32" s="23">
        <v>20000</v>
      </c>
      <c r="L32" s="135"/>
      <c r="M32" s="135"/>
      <c r="N32" s="135"/>
      <c r="O32" s="135"/>
      <c r="P32" s="135"/>
      <c r="Q32" s="135"/>
      <c r="R32" s="135"/>
      <c r="S32" s="135"/>
      <c r="T32" s="135"/>
      <c r="U32" s="103"/>
      <c r="V32" s="135"/>
      <c r="W32" s="135"/>
    </row>
    <row r="33" ht="32.9" customHeight="1" spans="1:23">
      <c r="A33" s="129" t="s">
        <v>287</v>
      </c>
      <c r="B33" s="129" t="s">
        <v>311</v>
      </c>
      <c r="C33" s="21" t="s">
        <v>310</v>
      </c>
      <c r="D33" s="129" t="s">
        <v>56</v>
      </c>
      <c r="E33" s="129" t="s">
        <v>193</v>
      </c>
      <c r="F33" s="129" t="s">
        <v>194</v>
      </c>
      <c r="G33" s="129" t="s">
        <v>251</v>
      </c>
      <c r="H33" s="129" t="s">
        <v>252</v>
      </c>
      <c r="I33" s="23">
        <v>20000</v>
      </c>
      <c r="J33" s="23">
        <v>20000</v>
      </c>
      <c r="K33" s="23">
        <v>20000</v>
      </c>
      <c r="L33" s="135"/>
      <c r="M33" s="135"/>
      <c r="N33" s="135"/>
      <c r="O33" s="135"/>
      <c r="P33" s="135"/>
      <c r="Q33" s="135"/>
      <c r="R33" s="135"/>
      <c r="S33" s="135"/>
      <c r="T33" s="135"/>
      <c r="U33" s="103"/>
      <c r="V33" s="135"/>
      <c r="W33" s="135"/>
    </row>
    <row r="34" ht="32.9" customHeight="1" spans="1:23">
      <c r="A34" s="128" t="s">
        <v>312</v>
      </c>
      <c r="B34" s="25"/>
      <c r="C34" s="25"/>
      <c r="D34" s="25"/>
      <c r="E34" s="25"/>
      <c r="F34" s="25"/>
      <c r="G34" s="25"/>
      <c r="H34" s="25"/>
      <c r="I34" s="23">
        <v>2764488</v>
      </c>
      <c r="J34" s="23">
        <v>2764488</v>
      </c>
      <c r="K34" s="23">
        <v>2764488</v>
      </c>
      <c r="L34" s="135"/>
      <c r="M34" s="135"/>
      <c r="N34" s="135"/>
      <c r="O34" s="135"/>
      <c r="P34" s="135"/>
      <c r="Q34" s="135"/>
      <c r="R34" s="135"/>
      <c r="S34" s="135"/>
      <c r="T34" s="135"/>
      <c r="U34" s="103"/>
      <c r="V34" s="135"/>
      <c r="W34" s="135"/>
    </row>
    <row r="35" ht="32.9" customHeight="1" spans="1:23">
      <c r="A35" s="129" t="s">
        <v>302</v>
      </c>
      <c r="B35" s="129" t="s">
        <v>313</v>
      </c>
      <c r="C35" s="21" t="s">
        <v>312</v>
      </c>
      <c r="D35" s="129" t="s">
        <v>56</v>
      </c>
      <c r="E35" s="129" t="s">
        <v>183</v>
      </c>
      <c r="F35" s="129" t="s">
        <v>184</v>
      </c>
      <c r="G35" s="129" t="s">
        <v>289</v>
      </c>
      <c r="H35" s="129" t="s">
        <v>290</v>
      </c>
      <c r="I35" s="23">
        <v>2764488</v>
      </c>
      <c r="J35" s="23">
        <v>2764488</v>
      </c>
      <c r="K35" s="23">
        <v>2764488</v>
      </c>
      <c r="L35" s="135"/>
      <c r="M35" s="135"/>
      <c r="N35" s="135"/>
      <c r="O35" s="135"/>
      <c r="P35" s="135"/>
      <c r="Q35" s="135"/>
      <c r="R35" s="135"/>
      <c r="S35" s="135"/>
      <c r="T35" s="135"/>
      <c r="U35" s="103"/>
      <c r="V35" s="135"/>
      <c r="W35" s="135"/>
    </row>
    <row r="36" ht="32.9" customHeight="1" spans="1:23">
      <c r="A36" s="128" t="s">
        <v>314</v>
      </c>
      <c r="B36" s="25"/>
      <c r="C36" s="25"/>
      <c r="D36" s="25"/>
      <c r="E36" s="25"/>
      <c r="F36" s="25"/>
      <c r="G36" s="25"/>
      <c r="H36" s="25"/>
      <c r="I36" s="23">
        <v>138600</v>
      </c>
      <c r="J36" s="23">
        <v>138600</v>
      </c>
      <c r="K36" s="23">
        <v>138600</v>
      </c>
      <c r="L36" s="135"/>
      <c r="M36" s="135"/>
      <c r="N36" s="135"/>
      <c r="O36" s="135"/>
      <c r="P36" s="135"/>
      <c r="Q36" s="135"/>
      <c r="R36" s="135"/>
      <c r="S36" s="135"/>
      <c r="T36" s="135"/>
      <c r="U36" s="103"/>
      <c r="V36" s="135"/>
      <c r="W36" s="135"/>
    </row>
    <row r="37" ht="32.9" customHeight="1" spans="1:23">
      <c r="A37" s="129" t="s">
        <v>287</v>
      </c>
      <c r="B37" s="129" t="s">
        <v>315</v>
      </c>
      <c r="C37" s="21" t="s">
        <v>314</v>
      </c>
      <c r="D37" s="129" t="s">
        <v>56</v>
      </c>
      <c r="E37" s="129" t="s">
        <v>183</v>
      </c>
      <c r="F37" s="129" t="s">
        <v>184</v>
      </c>
      <c r="G37" s="129" t="s">
        <v>289</v>
      </c>
      <c r="H37" s="129" t="s">
        <v>290</v>
      </c>
      <c r="I37" s="23">
        <v>138600</v>
      </c>
      <c r="J37" s="23">
        <v>138600</v>
      </c>
      <c r="K37" s="23">
        <v>138600</v>
      </c>
      <c r="L37" s="135"/>
      <c r="M37" s="135"/>
      <c r="N37" s="135"/>
      <c r="O37" s="135"/>
      <c r="P37" s="135"/>
      <c r="Q37" s="135"/>
      <c r="R37" s="135"/>
      <c r="S37" s="135"/>
      <c r="T37" s="135"/>
      <c r="U37" s="103"/>
      <c r="V37" s="135"/>
      <c r="W37" s="135"/>
    </row>
    <row r="38" ht="32.9" customHeight="1" spans="1:23">
      <c r="A38" s="128" t="s">
        <v>316</v>
      </c>
      <c r="B38" s="25"/>
      <c r="C38" s="25"/>
      <c r="D38" s="25"/>
      <c r="E38" s="25"/>
      <c r="F38" s="25"/>
      <c r="G38" s="25"/>
      <c r="H38" s="25"/>
      <c r="I38" s="23">
        <v>417600</v>
      </c>
      <c r="J38" s="23">
        <v>417600</v>
      </c>
      <c r="K38" s="23">
        <v>417600</v>
      </c>
      <c r="L38" s="135"/>
      <c r="M38" s="135"/>
      <c r="N38" s="135"/>
      <c r="O38" s="135"/>
      <c r="P38" s="135"/>
      <c r="Q38" s="135"/>
      <c r="R38" s="135"/>
      <c r="S38" s="135"/>
      <c r="T38" s="135"/>
      <c r="U38" s="103"/>
      <c r="V38" s="135"/>
      <c r="W38" s="135"/>
    </row>
    <row r="39" ht="32.9" customHeight="1" spans="1:23">
      <c r="A39" s="129" t="s">
        <v>287</v>
      </c>
      <c r="B39" s="129" t="s">
        <v>317</v>
      </c>
      <c r="C39" s="21" t="s">
        <v>316</v>
      </c>
      <c r="D39" s="129" t="s">
        <v>56</v>
      </c>
      <c r="E39" s="129" t="s">
        <v>183</v>
      </c>
      <c r="F39" s="129" t="s">
        <v>184</v>
      </c>
      <c r="G39" s="129" t="s">
        <v>289</v>
      </c>
      <c r="H39" s="129" t="s">
        <v>290</v>
      </c>
      <c r="I39" s="23">
        <v>417600</v>
      </c>
      <c r="J39" s="23">
        <v>417600</v>
      </c>
      <c r="K39" s="23">
        <v>417600</v>
      </c>
      <c r="L39" s="135"/>
      <c r="M39" s="135"/>
      <c r="N39" s="135"/>
      <c r="O39" s="135"/>
      <c r="P39" s="135"/>
      <c r="Q39" s="135"/>
      <c r="R39" s="135"/>
      <c r="S39" s="135"/>
      <c r="T39" s="135"/>
      <c r="U39" s="103"/>
      <c r="V39" s="135"/>
      <c r="W39" s="135"/>
    </row>
    <row r="40" ht="32.9" customHeight="1" spans="1:23">
      <c r="A40" s="128" t="s">
        <v>318</v>
      </c>
      <c r="B40" s="25"/>
      <c r="C40" s="25"/>
      <c r="D40" s="25"/>
      <c r="E40" s="25"/>
      <c r="F40" s="25"/>
      <c r="G40" s="25"/>
      <c r="H40" s="25"/>
      <c r="I40" s="23">
        <v>40000</v>
      </c>
      <c r="J40" s="23">
        <v>40000</v>
      </c>
      <c r="K40" s="23">
        <v>40000</v>
      </c>
      <c r="L40" s="135"/>
      <c r="M40" s="135"/>
      <c r="N40" s="135"/>
      <c r="O40" s="135"/>
      <c r="P40" s="135"/>
      <c r="Q40" s="135"/>
      <c r="R40" s="135"/>
      <c r="S40" s="135"/>
      <c r="T40" s="135"/>
      <c r="U40" s="103"/>
      <c r="V40" s="135"/>
      <c r="W40" s="135"/>
    </row>
    <row r="41" ht="32.9" customHeight="1" spans="1:23">
      <c r="A41" s="129" t="s">
        <v>287</v>
      </c>
      <c r="B41" s="129" t="s">
        <v>319</v>
      </c>
      <c r="C41" s="21" t="s">
        <v>318</v>
      </c>
      <c r="D41" s="129" t="s">
        <v>56</v>
      </c>
      <c r="E41" s="129" t="s">
        <v>116</v>
      </c>
      <c r="F41" s="129" t="s">
        <v>117</v>
      </c>
      <c r="G41" s="129" t="s">
        <v>251</v>
      </c>
      <c r="H41" s="129" t="s">
        <v>252</v>
      </c>
      <c r="I41" s="23">
        <v>40000</v>
      </c>
      <c r="J41" s="23">
        <v>40000</v>
      </c>
      <c r="K41" s="23">
        <v>40000</v>
      </c>
      <c r="L41" s="135"/>
      <c r="M41" s="135"/>
      <c r="N41" s="135"/>
      <c r="O41" s="135"/>
      <c r="P41" s="135"/>
      <c r="Q41" s="135"/>
      <c r="R41" s="135"/>
      <c r="S41" s="135"/>
      <c r="T41" s="135"/>
      <c r="U41" s="103"/>
      <c r="V41" s="135"/>
      <c r="W41" s="135"/>
    </row>
    <row r="42" ht="32.9" customHeight="1" spans="1:23">
      <c r="A42" s="128" t="s">
        <v>320</v>
      </c>
      <c r="B42" s="25"/>
      <c r="C42" s="25"/>
      <c r="D42" s="25"/>
      <c r="E42" s="25"/>
      <c r="F42" s="25"/>
      <c r="G42" s="25"/>
      <c r="H42" s="25"/>
      <c r="I42" s="23">
        <v>50000</v>
      </c>
      <c r="J42" s="23">
        <v>50000</v>
      </c>
      <c r="K42" s="23">
        <v>50000</v>
      </c>
      <c r="L42" s="135"/>
      <c r="M42" s="135"/>
      <c r="N42" s="135"/>
      <c r="O42" s="135"/>
      <c r="P42" s="135"/>
      <c r="Q42" s="135"/>
      <c r="R42" s="135"/>
      <c r="S42" s="135"/>
      <c r="T42" s="135"/>
      <c r="U42" s="103"/>
      <c r="V42" s="135"/>
      <c r="W42" s="135"/>
    </row>
    <row r="43" ht="32.9" customHeight="1" spans="1:23">
      <c r="A43" s="129" t="s">
        <v>287</v>
      </c>
      <c r="B43" s="129" t="s">
        <v>321</v>
      </c>
      <c r="C43" s="21" t="s">
        <v>320</v>
      </c>
      <c r="D43" s="129" t="s">
        <v>56</v>
      </c>
      <c r="E43" s="129" t="s">
        <v>116</v>
      </c>
      <c r="F43" s="129" t="s">
        <v>117</v>
      </c>
      <c r="G43" s="129" t="s">
        <v>251</v>
      </c>
      <c r="H43" s="129" t="s">
        <v>252</v>
      </c>
      <c r="I43" s="23">
        <v>50000</v>
      </c>
      <c r="J43" s="23">
        <v>50000</v>
      </c>
      <c r="K43" s="23">
        <v>50000</v>
      </c>
      <c r="L43" s="135"/>
      <c r="M43" s="135"/>
      <c r="N43" s="135"/>
      <c r="O43" s="135"/>
      <c r="P43" s="135"/>
      <c r="Q43" s="135"/>
      <c r="R43" s="135"/>
      <c r="S43" s="135"/>
      <c r="T43" s="135"/>
      <c r="U43" s="103"/>
      <c r="V43" s="135"/>
      <c r="W43" s="135"/>
    </row>
    <row r="44" ht="32.9" customHeight="1" spans="1:23">
      <c r="A44" s="128" t="s">
        <v>322</v>
      </c>
      <c r="B44" s="25"/>
      <c r="C44" s="25"/>
      <c r="D44" s="25"/>
      <c r="E44" s="25"/>
      <c r="F44" s="25"/>
      <c r="G44" s="25"/>
      <c r="H44" s="25"/>
      <c r="I44" s="23">
        <v>1418000</v>
      </c>
      <c r="J44" s="23">
        <v>1418000</v>
      </c>
      <c r="K44" s="23">
        <v>1418000</v>
      </c>
      <c r="L44" s="135"/>
      <c r="M44" s="135"/>
      <c r="N44" s="135"/>
      <c r="O44" s="135"/>
      <c r="P44" s="135"/>
      <c r="Q44" s="135"/>
      <c r="R44" s="135"/>
      <c r="S44" s="135"/>
      <c r="T44" s="135"/>
      <c r="U44" s="103"/>
      <c r="V44" s="135"/>
      <c r="W44" s="135"/>
    </row>
    <row r="45" ht="32.9" customHeight="1" spans="1:23">
      <c r="A45" s="129" t="s">
        <v>287</v>
      </c>
      <c r="B45" s="129" t="s">
        <v>323</v>
      </c>
      <c r="C45" s="21" t="s">
        <v>322</v>
      </c>
      <c r="D45" s="129" t="s">
        <v>56</v>
      </c>
      <c r="E45" s="129" t="s">
        <v>183</v>
      </c>
      <c r="F45" s="129" t="s">
        <v>184</v>
      </c>
      <c r="G45" s="129" t="s">
        <v>251</v>
      </c>
      <c r="H45" s="129" t="s">
        <v>252</v>
      </c>
      <c r="I45" s="23">
        <v>1418000</v>
      </c>
      <c r="J45" s="23">
        <v>1418000</v>
      </c>
      <c r="K45" s="23">
        <v>1418000</v>
      </c>
      <c r="L45" s="135"/>
      <c r="M45" s="135"/>
      <c r="N45" s="135"/>
      <c r="O45" s="135"/>
      <c r="P45" s="135"/>
      <c r="Q45" s="135"/>
      <c r="R45" s="135"/>
      <c r="S45" s="135"/>
      <c r="T45" s="135"/>
      <c r="U45" s="103"/>
      <c r="V45" s="135"/>
      <c r="W45" s="135"/>
    </row>
    <row r="46" ht="32.9" customHeight="1" spans="1:23">
      <c r="A46" s="128" t="s">
        <v>324</v>
      </c>
      <c r="B46" s="25"/>
      <c r="C46" s="25"/>
      <c r="D46" s="25"/>
      <c r="E46" s="25"/>
      <c r="F46" s="25"/>
      <c r="G46" s="25"/>
      <c r="H46" s="25"/>
      <c r="I46" s="23">
        <v>237000</v>
      </c>
      <c r="J46" s="23">
        <v>237000</v>
      </c>
      <c r="K46" s="23">
        <v>237000</v>
      </c>
      <c r="L46" s="135"/>
      <c r="M46" s="135"/>
      <c r="N46" s="135"/>
      <c r="O46" s="135"/>
      <c r="P46" s="135"/>
      <c r="Q46" s="135"/>
      <c r="R46" s="135"/>
      <c r="S46" s="135"/>
      <c r="T46" s="135"/>
      <c r="U46" s="103"/>
      <c r="V46" s="135"/>
      <c r="W46" s="135"/>
    </row>
    <row r="47" ht="32.9" customHeight="1" spans="1:23">
      <c r="A47" s="129" t="s">
        <v>287</v>
      </c>
      <c r="B47" s="129" t="s">
        <v>325</v>
      </c>
      <c r="C47" s="21" t="s">
        <v>324</v>
      </c>
      <c r="D47" s="129" t="s">
        <v>56</v>
      </c>
      <c r="E47" s="129" t="s">
        <v>121</v>
      </c>
      <c r="F47" s="129" t="s">
        <v>122</v>
      </c>
      <c r="G47" s="129" t="s">
        <v>289</v>
      </c>
      <c r="H47" s="129" t="s">
        <v>290</v>
      </c>
      <c r="I47" s="23">
        <v>237000</v>
      </c>
      <c r="J47" s="23">
        <v>237000</v>
      </c>
      <c r="K47" s="23">
        <v>237000</v>
      </c>
      <c r="L47" s="135"/>
      <c r="M47" s="135"/>
      <c r="N47" s="135"/>
      <c r="O47" s="135"/>
      <c r="P47" s="135"/>
      <c r="Q47" s="135"/>
      <c r="R47" s="135"/>
      <c r="S47" s="135"/>
      <c r="T47" s="135"/>
      <c r="U47" s="103"/>
      <c r="V47" s="135"/>
      <c r="W47" s="135"/>
    </row>
    <row r="48" s="1" customFormat="1" ht="18.75" customHeight="1" spans="1:23">
      <c r="A48" s="130" t="s">
        <v>78</v>
      </c>
      <c r="B48" s="131"/>
      <c r="C48" s="131"/>
      <c r="D48" s="131"/>
      <c r="E48" s="131"/>
      <c r="F48" s="131"/>
      <c r="G48" s="131"/>
      <c r="H48" s="132"/>
      <c r="I48" s="136">
        <v>10256924</v>
      </c>
      <c r="J48" s="136">
        <v>10256924</v>
      </c>
      <c r="K48" s="136">
        <v>10256924</v>
      </c>
      <c r="L48" s="136"/>
      <c r="M48" s="136"/>
      <c r="N48" s="136"/>
      <c r="O48" s="136"/>
      <c r="P48" s="136"/>
      <c r="Q48" s="136"/>
      <c r="R48" s="136"/>
      <c r="S48" s="136"/>
      <c r="T48" s="136"/>
      <c r="U48" s="104"/>
      <c r="V48" s="136"/>
      <c r="W48" s="136"/>
    </row>
  </sheetData>
  <mergeCells count="46">
    <mergeCell ref="A2:W2"/>
    <mergeCell ref="A3:I3"/>
    <mergeCell ref="J4:M4"/>
    <mergeCell ref="N4:P4"/>
    <mergeCell ref="R4:W4"/>
    <mergeCell ref="J5:K5"/>
    <mergeCell ref="A8:C8"/>
    <mergeCell ref="A11:C11"/>
    <mergeCell ref="A13:C13"/>
    <mergeCell ref="A15:C15"/>
    <mergeCell ref="A17:C17"/>
    <mergeCell ref="A19:C19"/>
    <mergeCell ref="A21:C21"/>
    <mergeCell ref="A24:C24"/>
    <mergeCell ref="A28:C28"/>
    <mergeCell ref="A30:C30"/>
    <mergeCell ref="A32:C32"/>
    <mergeCell ref="A34:C34"/>
    <mergeCell ref="A36:C36"/>
    <mergeCell ref="A38:C38"/>
    <mergeCell ref="A40:C40"/>
    <mergeCell ref="A42:C42"/>
    <mergeCell ref="A44:C44"/>
    <mergeCell ref="A46:C46"/>
    <mergeCell ref="A48:H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117"/>
  <sheetViews>
    <sheetView showZeros="0" topLeftCell="A109" workbookViewId="0">
      <selection activeCell="A6" sqref="A6:J117"/>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61" t="s">
        <v>326</v>
      </c>
    </row>
    <row r="2" ht="28.5" customHeight="1" spans="1:10">
      <c r="A2" s="55" t="s">
        <v>327</v>
      </c>
      <c r="B2" s="30"/>
      <c r="C2" s="30"/>
      <c r="D2" s="30"/>
      <c r="E2" s="30"/>
      <c r="F2" s="56"/>
      <c r="G2" s="30"/>
      <c r="H2" s="56"/>
      <c r="I2" s="56"/>
      <c r="J2" s="30"/>
    </row>
    <row r="3" ht="15" customHeight="1" spans="1:1">
      <c r="A3" s="213" t="s">
        <v>2</v>
      </c>
    </row>
    <row r="4" ht="14.25" customHeight="1" spans="1:10">
      <c r="A4" s="57" t="s">
        <v>328</v>
      </c>
      <c r="B4" s="57" t="s">
        <v>329</v>
      </c>
      <c r="C4" s="57" t="s">
        <v>330</v>
      </c>
      <c r="D4" s="57" t="s">
        <v>331</v>
      </c>
      <c r="E4" s="57" t="s">
        <v>332</v>
      </c>
      <c r="F4" s="58" t="s">
        <v>333</v>
      </c>
      <c r="G4" s="57" t="s">
        <v>334</v>
      </c>
      <c r="H4" s="58" t="s">
        <v>335</v>
      </c>
      <c r="I4" s="58" t="s">
        <v>336</v>
      </c>
      <c r="J4" s="57" t="s">
        <v>337</v>
      </c>
    </row>
    <row r="5" ht="14.25" customHeight="1" spans="1:10">
      <c r="A5" s="57">
        <v>1</v>
      </c>
      <c r="B5" s="57">
        <v>2</v>
      </c>
      <c r="C5" s="57">
        <v>3</v>
      </c>
      <c r="D5" s="57">
        <v>4</v>
      </c>
      <c r="E5" s="57">
        <v>5</v>
      </c>
      <c r="F5" s="58">
        <v>6</v>
      </c>
      <c r="G5" s="57">
        <v>7</v>
      </c>
      <c r="H5" s="58">
        <v>8</v>
      </c>
      <c r="I5" s="58">
        <v>9</v>
      </c>
      <c r="J5" s="57">
        <v>10</v>
      </c>
    </row>
    <row r="6" ht="33.75" customHeight="1" spans="1:10">
      <c r="A6" s="122" t="s">
        <v>56</v>
      </c>
      <c r="B6" s="123"/>
      <c r="C6" s="123"/>
      <c r="D6" s="123"/>
      <c r="E6" s="122"/>
      <c r="F6" s="123"/>
      <c r="G6" s="122"/>
      <c r="H6" s="123"/>
      <c r="I6" s="123"/>
      <c r="J6" s="122"/>
    </row>
    <row r="7" ht="33.75" customHeight="1" spans="1:10">
      <c r="A7" s="122" t="str">
        <f>"   "&amp;"乡镇及村社区党建工作经费"</f>
        <v>   乡镇及村社区党建工作经费</v>
      </c>
      <c r="B7" s="124" t="s">
        <v>338</v>
      </c>
      <c r="C7" s="125"/>
      <c r="D7" s="125"/>
      <c r="E7" s="125"/>
      <c r="F7" s="126"/>
      <c r="G7" s="125"/>
      <c r="H7" s="126"/>
      <c r="I7" s="126"/>
      <c r="J7" s="125"/>
    </row>
    <row r="8" ht="33.75" customHeight="1" spans="1:10">
      <c r="A8" s="122"/>
      <c r="B8" s="124"/>
      <c r="C8" s="125" t="s">
        <v>339</v>
      </c>
      <c r="D8" s="125" t="s">
        <v>340</v>
      </c>
      <c r="E8" s="125" t="s">
        <v>341</v>
      </c>
      <c r="F8" s="126" t="s">
        <v>342</v>
      </c>
      <c r="G8" s="125" t="s">
        <v>343</v>
      </c>
      <c r="H8" s="126" t="s">
        <v>344</v>
      </c>
      <c r="I8" s="126" t="s">
        <v>345</v>
      </c>
      <c r="J8" s="125" t="s">
        <v>346</v>
      </c>
    </row>
    <row r="9" ht="33.75" customHeight="1" spans="1:10">
      <c r="A9" s="25"/>
      <c r="B9" s="25"/>
      <c r="C9" s="125" t="s">
        <v>339</v>
      </c>
      <c r="D9" s="125" t="s">
        <v>340</v>
      </c>
      <c r="E9" s="125" t="s">
        <v>347</v>
      </c>
      <c r="F9" s="126" t="s">
        <v>342</v>
      </c>
      <c r="G9" s="125" t="s">
        <v>348</v>
      </c>
      <c r="H9" s="126" t="s">
        <v>349</v>
      </c>
      <c r="I9" s="126" t="s">
        <v>345</v>
      </c>
      <c r="J9" s="125" t="s">
        <v>350</v>
      </c>
    </row>
    <row r="10" ht="33.75" customHeight="1" spans="1:10">
      <c r="A10" s="25"/>
      <c r="B10" s="25"/>
      <c r="C10" s="125" t="s">
        <v>351</v>
      </c>
      <c r="D10" s="125" t="s">
        <v>352</v>
      </c>
      <c r="E10" s="125" t="s">
        <v>353</v>
      </c>
      <c r="F10" s="126" t="s">
        <v>354</v>
      </c>
      <c r="G10" s="125" t="s">
        <v>355</v>
      </c>
      <c r="H10" s="126" t="s">
        <v>356</v>
      </c>
      <c r="I10" s="126" t="s">
        <v>357</v>
      </c>
      <c r="J10" s="125" t="s">
        <v>358</v>
      </c>
    </row>
    <row r="11" ht="33.75" customHeight="1" spans="1:10">
      <c r="A11" s="25"/>
      <c r="B11" s="25"/>
      <c r="C11" s="125" t="s">
        <v>351</v>
      </c>
      <c r="D11" s="125" t="s">
        <v>359</v>
      </c>
      <c r="E11" s="125" t="s">
        <v>360</v>
      </c>
      <c r="F11" s="126" t="s">
        <v>354</v>
      </c>
      <c r="G11" s="125" t="s">
        <v>361</v>
      </c>
      <c r="H11" s="126" t="s">
        <v>356</v>
      </c>
      <c r="I11" s="126" t="s">
        <v>357</v>
      </c>
      <c r="J11" s="125" t="s">
        <v>362</v>
      </c>
    </row>
    <row r="12" ht="33.75" customHeight="1" spans="1:10">
      <c r="A12" s="25"/>
      <c r="B12" s="25"/>
      <c r="C12" s="125" t="s">
        <v>363</v>
      </c>
      <c r="D12" s="125" t="s">
        <v>364</v>
      </c>
      <c r="E12" s="125" t="s">
        <v>365</v>
      </c>
      <c r="F12" s="126" t="s">
        <v>342</v>
      </c>
      <c r="G12" s="125" t="s">
        <v>366</v>
      </c>
      <c r="H12" s="126" t="s">
        <v>356</v>
      </c>
      <c r="I12" s="126" t="s">
        <v>345</v>
      </c>
      <c r="J12" s="125" t="s">
        <v>367</v>
      </c>
    </row>
    <row r="13" ht="33.75" customHeight="1" spans="1:10">
      <c r="A13" s="122" t="str">
        <f>"   "&amp;"安全生产工作经费"</f>
        <v>   安全生产工作经费</v>
      </c>
      <c r="B13" s="124" t="s">
        <v>368</v>
      </c>
      <c r="C13" s="25"/>
      <c r="D13" s="25"/>
      <c r="E13" s="25"/>
      <c r="F13" s="25"/>
      <c r="G13" s="25"/>
      <c r="H13" s="25"/>
      <c r="I13" s="25"/>
      <c r="J13" s="25"/>
    </row>
    <row r="14" ht="33.75" customHeight="1" spans="1:10">
      <c r="A14" s="25"/>
      <c r="B14" s="25"/>
      <c r="C14" s="125" t="s">
        <v>339</v>
      </c>
      <c r="D14" s="125" t="s">
        <v>340</v>
      </c>
      <c r="E14" s="125" t="s">
        <v>369</v>
      </c>
      <c r="F14" s="126" t="s">
        <v>342</v>
      </c>
      <c r="G14" s="125" t="s">
        <v>108</v>
      </c>
      <c r="H14" s="126" t="s">
        <v>344</v>
      </c>
      <c r="I14" s="126" t="s">
        <v>345</v>
      </c>
      <c r="J14" s="125" t="s">
        <v>370</v>
      </c>
    </row>
    <row r="15" ht="33.75" customHeight="1" spans="1:10">
      <c r="A15" s="25"/>
      <c r="B15" s="25"/>
      <c r="C15" s="125" t="s">
        <v>339</v>
      </c>
      <c r="D15" s="125" t="s">
        <v>340</v>
      </c>
      <c r="E15" s="125" t="s">
        <v>371</v>
      </c>
      <c r="F15" s="126" t="s">
        <v>342</v>
      </c>
      <c r="G15" s="125" t="s">
        <v>372</v>
      </c>
      <c r="H15" s="126" t="s">
        <v>344</v>
      </c>
      <c r="I15" s="126" t="s">
        <v>345</v>
      </c>
      <c r="J15" s="125" t="s">
        <v>373</v>
      </c>
    </row>
    <row r="16" ht="33.75" customHeight="1" spans="1:10">
      <c r="A16" s="25"/>
      <c r="B16" s="25"/>
      <c r="C16" s="125" t="s">
        <v>339</v>
      </c>
      <c r="D16" s="125" t="s">
        <v>340</v>
      </c>
      <c r="E16" s="125" t="s">
        <v>374</v>
      </c>
      <c r="F16" s="126" t="s">
        <v>342</v>
      </c>
      <c r="G16" s="125" t="s">
        <v>372</v>
      </c>
      <c r="H16" s="126" t="s">
        <v>344</v>
      </c>
      <c r="I16" s="126" t="s">
        <v>345</v>
      </c>
      <c r="J16" s="125" t="s">
        <v>375</v>
      </c>
    </row>
    <row r="17" ht="33.75" customHeight="1" spans="1:10">
      <c r="A17" s="25"/>
      <c r="B17" s="25"/>
      <c r="C17" s="125" t="s">
        <v>351</v>
      </c>
      <c r="D17" s="125" t="s">
        <v>352</v>
      </c>
      <c r="E17" s="125" t="s">
        <v>376</v>
      </c>
      <c r="F17" s="126" t="s">
        <v>342</v>
      </c>
      <c r="G17" s="125" t="s">
        <v>366</v>
      </c>
      <c r="H17" s="126" t="s">
        <v>356</v>
      </c>
      <c r="I17" s="126" t="s">
        <v>345</v>
      </c>
      <c r="J17" s="125" t="s">
        <v>377</v>
      </c>
    </row>
    <row r="18" ht="33.75" customHeight="1" spans="1:10">
      <c r="A18" s="25"/>
      <c r="B18" s="25"/>
      <c r="C18" s="125" t="s">
        <v>363</v>
      </c>
      <c r="D18" s="125" t="s">
        <v>364</v>
      </c>
      <c r="E18" s="125" t="s">
        <v>378</v>
      </c>
      <c r="F18" s="126" t="s">
        <v>342</v>
      </c>
      <c r="G18" s="125" t="s">
        <v>379</v>
      </c>
      <c r="H18" s="126" t="s">
        <v>356</v>
      </c>
      <c r="I18" s="126" t="s">
        <v>345</v>
      </c>
      <c r="J18" s="125" t="s">
        <v>380</v>
      </c>
    </row>
    <row r="19" ht="33.75" customHeight="1" spans="1:10">
      <c r="A19" s="122" t="str">
        <f>"   "&amp;"村社区及村民小组运转经费"</f>
        <v>   村社区及村民小组运转经费</v>
      </c>
      <c r="B19" s="124" t="s">
        <v>381</v>
      </c>
      <c r="C19" s="25"/>
      <c r="D19" s="25"/>
      <c r="E19" s="25"/>
      <c r="F19" s="25"/>
      <c r="G19" s="25"/>
      <c r="H19" s="25"/>
      <c r="I19" s="25"/>
      <c r="J19" s="25"/>
    </row>
    <row r="20" ht="33.75" customHeight="1" spans="1:10">
      <c r="A20" s="25"/>
      <c r="B20" s="25"/>
      <c r="C20" s="125" t="s">
        <v>339</v>
      </c>
      <c r="D20" s="125" t="s">
        <v>340</v>
      </c>
      <c r="E20" s="125" t="s">
        <v>382</v>
      </c>
      <c r="F20" s="126" t="s">
        <v>354</v>
      </c>
      <c r="G20" s="125" t="s">
        <v>108</v>
      </c>
      <c r="H20" s="126" t="s">
        <v>383</v>
      </c>
      <c r="I20" s="126" t="s">
        <v>345</v>
      </c>
      <c r="J20" s="125" t="s">
        <v>384</v>
      </c>
    </row>
    <row r="21" ht="33.75" customHeight="1" spans="1:10">
      <c r="A21" s="25"/>
      <c r="B21" s="25"/>
      <c r="C21" s="125" t="s">
        <v>339</v>
      </c>
      <c r="D21" s="125" t="s">
        <v>340</v>
      </c>
      <c r="E21" s="125" t="s">
        <v>385</v>
      </c>
      <c r="F21" s="126" t="s">
        <v>354</v>
      </c>
      <c r="G21" s="125" t="s">
        <v>386</v>
      </c>
      <c r="H21" s="126" t="s">
        <v>383</v>
      </c>
      <c r="I21" s="126" t="s">
        <v>345</v>
      </c>
      <c r="J21" s="125" t="s">
        <v>387</v>
      </c>
    </row>
    <row r="22" ht="33.75" customHeight="1" spans="1:10">
      <c r="A22" s="25"/>
      <c r="B22" s="25"/>
      <c r="C22" s="125" t="s">
        <v>339</v>
      </c>
      <c r="D22" s="125" t="s">
        <v>388</v>
      </c>
      <c r="E22" s="125" t="s">
        <v>389</v>
      </c>
      <c r="F22" s="126" t="s">
        <v>354</v>
      </c>
      <c r="G22" s="125" t="s">
        <v>390</v>
      </c>
      <c r="H22" s="126" t="s">
        <v>356</v>
      </c>
      <c r="I22" s="126" t="s">
        <v>345</v>
      </c>
      <c r="J22" s="125" t="s">
        <v>391</v>
      </c>
    </row>
    <row r="23" ht="33.75" customHeight="1" spans="1:10">
      <c r="A23" s="25"/>
      <c r="B23" s="25"/>
      <c r="C23" s="125" t="s">
        <v>351</v>
      </c>
      <c r="D23" s="125" t="s">
        <v>352</v>
      </c>
      <c r="E23" s="125" t="s">
        <v>392</v>
      </c>
      <c r="F23" s="126" t="s">
        <v>354</v>
      </c>
      <c r="G23" s="125" t="s">
        <v>393</v>
      </c>
      <c r="H23" s="126" t="s">
        <v>356</v>
      </c>
      <c r="I23" s="126" t="s">
        <v>345</v>
      </c>
      <c r="J23" s="125" t="s">
        <v>394</v>
      </c>
    </row>
    <row r="24" ht="33.75" customHeight="1" spans="1:10">
      <c r="A24" s="25"/>
      <c r="B24" s="25"/>
      <c r="C24" s="125" t="s">
        <v>363</v>
      </c>
      <c r="D24" s="125" t="s">
        <v>364</v>
      </c>
      <c r="E24" s="125" t="s">
        <v>395</v>
      </c>
      <c r="F24" s="126" t="s">
        <v>342</v>
      </c>
      <c r="G24" s="125" t="s">
        <v>379</v>
      </c>
      <c r="H24" s="126" t="s">
        <v>356</v>
      </c>
      <c r="I24" s="126" t="s">
        <v>345</v>
      </c>
      <c r="J24" s="125" t="s">
        <v>396</v>
      </c>
    </row>
    <row r="25" ht="33.75" customHeight="1" spans="1:10">
      <c r="A25" s="122" t="str">
        <f>"   "&amp;"人大代表联系工作经费"</f>
        <v>   人大代表联系工作经费</v>
      </c>
      <c r="B25" s="124" t="s">
        <v>397</v>
      </c>
      <c r="C25" s="25"/>
      <c r="D25" s="25"/>
      <c r="E25" s="25"/>
      <c r="F25" s="25"/>
      <c r="G25" s="25"/>
      <c r="H25" s="25"/>
      <c r="I25" s="25"/>
      <c r="J25" s="25"/>
    </row>
    <row r="26" ht="33.75" customHeight="1" spans="1:10">
      <c r="A26" s="25"/>
      <c r="B26" s="25"/>
      <c r="C26" s="125" t="s">
        <v>339</v>
      </c>
      <c r="D26" s="125" t="s">
        <v>340</v>
      </c>
      <c r="E26" s="125" t="s">
        <v>398</v>
      </c>
      <c r="F26" s="126" t="s">
        <v>342</v>
      </c>
      <c r="G26" s="125" t="s">
        <v>106</v>
      </c>
      <c r="H26" s="126" t="s">
        <v>344</v>
      </c>
      <c r="I26" s="126" t="s">
        <v>345</v>
      </c>
      <c r="J26" s="125" t="s">
        <v>399</v>
      </c>
    </row>
    <row r="27" ht="33.75" customHeight="1" spans="1:10">
      <c r="A27" s="25"/>
      <c r="B27" s="25"/>
      <c r="C27" s="125" t="s">
        <v>339</v>
      </c>
      <c r="D27" s="125" t="s">
        <v>340</v>
      </c>
      <c r="E27" s="125" t="s">
        <v>400</v>
      </c>
      <c r="F27" s="126" t="s">
        <v>342</v>
      </c>
      <c r="G27" s="125" t="s">
        <v>390</v>
      </c>
      <c r="H27" s="126" t="s">
        <v>349</v>
      </c>
      <c r="I27" s="126" t="s">
        <v>345</v>
      </c>
      <c r="J27" s="125" t="s">
        <v>401</v>
      </c>
    </row>
    <row r="28" ht="33.75" customHeight="1" spans="1:10">
      <c r="A28" s="25"/>
      <c r="B28" s="25"/>
      <c r="C28" s="125" t="s">
        <v>339</v>
      </c>
      <c r="D28" s="125" t="s">
        <v>340</v>
      </c>
      <c r="E28" s="125" t="s">
        <v>402</v>
      </c>
      <c r="F28" s="126" t="s">
        <v>342</v>
      </c>
      <c r="G28" s="125" t="s">
        <v>403</v>
      </c>
      <c r="H28" s="126" t="s">
        <v>404</v>
      </c>
      <c r="I28" s="126" t="s">
        <v>345</v>
      </c>
      <c r="J28" s="125" t="s">
        <v>405</v>
      </c>
    </row>
    <row r="29" ht="33.75" customHeight="1" spans="1:10">
      <c r="A29" s="25"/>
      <c r="B29" s="25"/>
      <c r="C29" s="125" t="s">
        <v>339</v>
      </c>
      <c r="D29" s="125" t="s">
        <v>388</v>
      </c>
      <c r="E29" s="125" t="s">
        <v>406</v>
      </c>
      <c r="F29" s="126" t="s">
        <v>354</v>
      </c>
      <c r="G29" s="125" t="s">
        <v>390</v>
      </c>
      <c r="H29" s="126" t="s">
        <v>356</v>
      </c>
      <c r="I29" s="126" t="s">
        <v>345</v>
      </c>
      <c r="J29" s="125" t="s">
        <v>407</v>
      </c>
    </row>
    <row r="30" ht="33.75" customHeight="1" spans="1:10">
      <c r="A30" s="25"/>
      <c r="B30" s="25"/>
      <c r="C30" s="125" t="s">
        <v>351</v>
      </c>
      <c r="D30" s="125" t="s">
        <v>352</v>
      </c>
      <c r="E30" s="125" t="s">
        <v>408</v>
      </c>
      <c r="F30" s="126" t="s">
        <v>342</v>
      </c>
      <c r="G30" s="125" t="s">
        <v>366</v>
      </c>
      <c r="H30" s="126" t="s">
        <v>356</v>
      </c>
      <c r="I30" s="126" t="s">
        <v>345</v>
      </c>
      <c r="J30" s="125" t="s">
        <v>409</v>
      </c>
    </row>
    <row r="31" ht="33.75" customHeight="1" spans="1:10">
      <c r="A31" s="25"/>
      <c r="B31" s="25"/>
      <c r="C31" s="125" t="s">
        <v>363</v>
      </c>
      <c r="D31" s="125" t="s">
        <v>364</v>
      </c>
      <c r="E31" s="125" t="s">
        <v>410</v>
      </c>
      <c r="F31" s="126" t="s">
        <v>342</v>
      </c>
      <c r="G31" s="125" t="s">
        <v>366</v>
      </c>
      <c r="H31" s="126" t="s">
        <v>356</v>
      </c>
      <c r="I31" s="126" t="s">
        <v>345</v>
      </c>
      <c r="J31" s="125" t="s">
        <v>411</v>
      </c>
    </row>
    <row r="32" ht="33.75" customHeight="1" spans="1:10">
      <c r="A32" s="122" t="str">
        <f>"   "&amp;"原解聘村干部生活补助经费"</f>
        <v>   原解聘村干部生活补助经费</v>
      </c>
      <c r="B32" s="124" t="s">
        <v>412</v>
      </c>
      <c r="C32" s="25"/>
      <c r="D32" s="25"/>
      <c r="E32" s="25"/>
      <c r="F32" s="25"/>
      <c r="G32" s="25"/>
      <c r="H32" s="25"/>
      <c r="I32" s="25"/>
      <c r="J32" s="25"/>
    </row>
    <row r="33" ht="33.75" customHeight="1" spans="1:10">
      <c r="A33" s="25"/>
      <c r="B33" s="25"/>
      <c r="C33" s="125" t="s">
        <v>339</v>
      </c>
      <c r="D33" s="125" t="s">
        <v>340</v>
      </c>
      <c r="E33" s="125" t="s">
        <v>413</v>
      </c>
      <c r="F33" s="126" t="s">
        <v>354</v>
      </c>
      <c r="G33" s="125" t="s">
        <v>414</v>
      </c>
      <c r="H33" s="126" t="s">
        <v>415</v>
      </c>
      <c r="I33" s="126" t="s">
        <v>345</v>
      </c>
      <c r="J33" s="125" t="s">
        <v>416</v>
      </c>
    </row>
    <row r="34" ht="33.75" customHeight="1" spans="1:10">
      <c r="A34" s="25"/>
      <c r="B34" s="25"/>
      <c r="C34" s="125" t="s">
        <v>339</v>
      </c>
      <c r="D34" s="125" t="s">
        <v>388</v>
      </c>
      <c r="E34" s="125" t="s">
        <v>417</v>
      </c>
      <c r="F34" s="126" t="s">
        <v>342</v>
      </c>
      <c r="G34" s="125" t="s">
        <v>379</v>
      </c>
      <c r="H34" s="126" t="s">
        <v>356</v>
      </c>
      <c r="I34" s="126" t="s">
        <v>345</v>
      </c>
      <c r="J34" s="125" t="s">
        <v>418</v>
      </c>
    </row>
    <row r="35" ht="33.75" customHeight="1" spans="1:10">
      <c r="A35" s="25"/>
      <c r="B35" s="25"/>
      <c r="C35" s="125" t="s">
        <v>351</v>
      </c>
      <c r="D35" s="125" t="s">
        <v>419</v>
      </c>
      <c r="E35" s="125" t="s">
        <v>420</v>
      </c>
      <c r="F35" s="126" t="s">
        <v>354</v>
      </c>
      <c r="G35" s="125" t="s">
        <v>421</v>
      </c>
      <c r="H35" s="126" t="s">
        <v>356</v>
      </c>
      <c r="I35" s="126" t="s">
        <v>357</v>
      </c>
      <c r="J35" s="125" t="s">
        <v>422</v>
      </c>
    </row>
    <row r="36" ht="33.75" customHeight="1" spans="1:10">
      <c r="A36" s="25"/>
      <c r="B36" s="25"/>
      <c r="C36" s="125" t="s">
        <v>351</v>
      </c>
      <c r="D36" s="125" t="s">
        <v>352</v>
      </c>
      <c r="E36" s="125" t="s">
        <v>423</v>
      </c>
      <c r="F36" s="126" t="s">
        <v>354</v>
      </c>
      <c r="G36" s="125" t="s">
        <v>421</v>
      </c>
      <c r="H36" s="126" t="s">
        <v>356</v>
      </c>
      <c r="I36" s="126" t="s">
        <v>357</v>
      </c>
      <c r="J36" s="125" t="s">
        <v>424</v>
      </c>
    </row>
    <row r="37" ht="33.75" customHeight="1" spans="1:10">
      <c r="A37" s="25"/>
      <c r="B37" s="25"/>
      <c r="C37" s="125" t="s">
        <v>363</v>
      </c>
      <c r="D37" s="125" t="s">
        <v>364</v>
      </c>
      <c r="E37" s="125" t="s">
        <v>425</v>
      </c>
      <c r="F37" s="126" t="s">
        <v>342</v>
      </c>
      <c r="G37" s="125" t="s">
        <v>366</v>
      </c>
      <c r="H37" s="126" t="s">
        <v>356</v>
      </c>
      <c r="I37" s="126" t="s">
        <v>345</v>
      </c>
      <c r="J37" s="125" t="s">
        <v>426</v>
      </c>
    </row>
    <row r="38" ht="33.75" customHeight="1" spans="1:10">
      <c r="A38" s="122" t="str">
        <f>"   "&amp;"“两新”党组织党建工作经费及支部书记工作补助经费"</f>
        <v>   “两新”党组织党建工作经费及支部书记工作补助经费</v>
      </c>
      <c r="B38" s="124" t="s">
        <v>427</v>
      </c>
      <c r="C38" s="25"/>
      <c r="D38" s="25"/>
      <c r="E38" s="25"/>
      <c r="F38" s="25"/>
      <c r="G38" s="25"/>
      <c r="H38" s="25"/>
      <c r="I38" s="25"/>
      <c r="J38" s="25"/>
    </row>
    <row r="39" ht="33.75" customHeight="1" spans="1:10">
      <c r="A39" s="25"/>
      <c r="B39" s="25"/>
      <c r="C39" s="125" t="s">
        <v>339</v>
      </c>
      <c r="D39" s="125" t="s">
        <v>340</v>
      </c>
      <c r="E39" s="125" t="s">
        <v>428</v>
      </c>
      <c r="F39" s="126" t="s">
        <v>342</v>
      </c>
      <c r="G39" s="125" t="s">
        <v>343</v>
      </c>
      <c r="H39" s="126" t="s">
        <v>344</v>
      </c>
      <c r="I39" s="126" t="s">
        <v>345</v>
      </c>
      <c r="J39" s="125" t="s">
        <v>429</v>
      </c>
    </row>
    <row r="40" ht="33.75" customHeight="1" spans="1:10">
      <c r="A40" s="25"/>
      <c r="B40" s="25"/>
      <c r="C40" s="125" t="s">
        <v>339</v>
      </c>
      <c r="D40" s="125" t="s">
        <v>340</v>
      </c>
      <c r="E40" s="125" t="s">
        <v>430</v>
      </c>
      <c r="F40" s="126" t="s">
        <v>354</v>
      </c>
      <c r="G40" s="125" t="s">
        <v>431</v>
      </c>
      <c r="H40" s="126" t="s">
        <v>383</v>
      </c>
      <c r="I40" s="126" t="s">
        <v>345</v>
      </c>
      <c r="J40" s="125" t="s">
        <v>432</v>
      </c>
    </row>
    <row r="41" ht="33.75" customHeight="1" spans="1:10">
      <c r="A41" s="25"/>
      <c r="B41" s="25"/>
      <c r="C41" s="125" t="s">
        <v>351</v>
      </c>
      <c r="D41" s="125" t="s">
        <v>352</v>
      </c>
      <c r="E41" s="125" t="s">
        <v>433</v>
      </c>
      <c r="F41" s="126" t="s">
        <v>354</v>
      </c>
      <c r="G41" s="125" t="s">
        <v>355</v>
      </c>
      <c r="H41" s="126" t="s">
        <v>356</v>
      </c>
      <c r="I41" s="126" t="s">
        <v>357</v>
      </c>
      <c r="J41" s="125" t="s">
        <v>434</v>
      </c>
    </row>
    <row r="42" ht="33.75" customHeight="1" spans="1:10">
      <c r="A42" s="25"/>
      <c r="B42" s="25"/>
      <c r="C42" s="125" t="s">
        <v>351</v>
      </c>
      <c r="D42" s="125" t="s">
        <v>359</v>
      </c>
      <c r="E42" s="125" t="s">
        <v>360</v>
      </c>
      <c r="F42" s="126" t="s">
        <v>354</v>
      </c>
      <c r="G42" s="125" t="s">
        <v>361</v>
      </c>
      <c r="H42" s="126" t="s">
        <v>356</v>
      </c>
      <c r="I42" s="126" t="s">
        <v>357</v>
      </c>
      <c r="J42" s="125" t="s">
        <v>362</v>
      </c>
    </row>
    <row r="43" ht="33.75" customHeight="1" spans="1:10">
      <c r="A43" s="25"/>
      <c r="B43" s="25"/>
      <c r="C43" s="125" t="s">
        <v>363</v>
      </c>
      <c r="D43" s="125" t="s">
        <v>364</v>
      </c>
      <c r="E43" s="125" t="s">
        <v>435</v>
      </c>
      <c r="F43" s="126" t="s">
        <v>342</v>
      </c>
      <c r="G43" s="125" t="s">
        <v>366</v>
      </c>
      <c r="H43" s="126" t="s">
        <v>356</v>
      </c>
      <c r="I43" s="126" t="s">
        <v>345</v>
      </c>
      <c r="J43" s="125" t="s">
        <v>436</v>
      </c>
    </row>
    <row r="44" ht="33.75" customHeight="1" spans="1:10">
      <c r="A44" s="122" t="str">
        <f>"   "&amp;"民管委补助经费"</f>
        <v>   民管委补助经费</v>
      </c>
      <c r="B44" s="124" t="s">
        <v>437</v>
      </c>
      <c r="C44" s="25"/>
      <c r="D44" s="25"/>
      <c r="E44" s="25"/>
      <c r="F44" s="25"/>
      <c r="G44" s="25"/>
      <c r="H44" s="25"/>
      <c r="I44" s="25"/>
      <c r="J44" s="25"/>
    </row>
    <row r="45" ht="33.75" customHeight="1" spans="1:10">
      <c r="A45" s="25"/>
      <c r="B45" s="25"/>
      <c r="C45" s="125" t="s">
        <v>339</v>
      </c>
      <c r="D45" s="125" t="s">
        <v>340</v>
      </c>
      <c r="E45" s="125" t="s">
        <v>438</v>
      </c>
      <c r="F45" s="126" t="s">
        <v>354</v>
      </c>
      <c r="G45" s="125" t="s">
        <v>439</v>
      </c>
      <c r="H45" s="126" t="s">
        <v>415</v>
      </c>
      <c r="I45" s="126" t="s">
        <v>345</v>
      </c>
      <c r="J45" s="125" t="s">
        <v>440</v>
      </c>
    </row>
    <row r="46" ht="33.75" customHeight="1" spans="1:10">
      <c r="A46" s="25"/>
      <c r="B46" s="25"/>
      <c r="C46" s="125" t="s">
        <v>339</v>
      </c>
      <c r="D46" s="125" t="s">
        <v>340</v>
      </c>
      <c r="E46" s="125" t="s">
        <v>441</v>
      </c>
      <c r="F46" s="126" t="s">
        <v>354</v>
      </c>
      <c r="G46" s="125" t="s">
        <v>390</v>
      </c>
      <c r="H46" s="126" t="s">
        <v>356</v>
      </c>
      <c r="I46" s="126" t="s">
        <v>345</v>
      </c>
      <c r="J46" s="125" t="s">
        <v>442</v>
      </c>
    </row>
    <row r="47" ht="33.75" customHeight="1" spans="1:10">
      <c r="A47" s="25"/>
      <c r="B47" s="25"/>
      <c r="C47" s="125" t="s">
        <v>339</v>
      </c>
      <c r="D47" s="125" t="s">
        <v>443</v>
      </c>
      <c r="E47" s="125" t="s">
        <v>444</v>
      </c>
      <c r="F47" s="126" t="s">
        <v>354</v>
      </c>
      <c r="G47" s="125" t="s">
        <v>343</v>
      </c>
      <c r="H47" s="126" t="s">
        <v>344</v>
      </c>
      <c r="I47" s="126" t="s">
        <v>345</v>
      </c>
      <c r="J47" s="125" t="s">
        <v>445</v>
      </c>
    </row>
    <row r="48" ht="33.75" customHeight="1" spans="1:10">
      <c r="A48" s="25"/>
      <c r="B48" s="25"/>
      <c r="C48" s="125" t="s">
        <v>351</v>
      </c>
      <c r="D48" s="125" t="s">
        <v>359</v>
      </c>
      <c r="E48" s="125" t="s">
        <v>446</v>
      </c>
      <c r="F48" s="126" t="s">
        <v>354</v>
      </c>
      <c r="G48" s="125" t="s">
        <v>447</v>
      </c>
      <c r="H48" s="126" t="s">
        <v>356</v>
      </c>
      <c r="I48" s="126" t="s">
        <v>357</v>
      </c>
      <c r="J48" s="125" t="s">
        <v>448</v>
      </c>
    </row>
    <row r="49" ht="33.75" customHeight="1" spans="1:10">
      <c r="A49" s="25"/>
      <c r="B49" s="25"/>
      <c r="C49" s="125" t="s">
        <v>363</v>
      </c>
      <c r="D49" s="125" t="s">
        <v>364</v>
      </c>
      <c r="E49" s="125" t="s">
        <v>449</v>
      </c>
      <c r="F49" s="126" t="s">
        <v>342</v>
      </c>
      <c r="G49" s="125" t="s">
        <v>366</v>
      </c>
      <c r="H49" s="126" t="s">
        <v>356</v>
      </c>
      <c r="I49" s="126" t="s">
        <v>345</v>
      </c>
      <c r="J49" s="125" t="s">
        <v>450</v>
      </c>
    </row>
    <row r="50" ht="33.75" customHeight="1" spans="1:10">
      <c r="A50" s="122" t="str">
        <f>"   "&amp;"保和镇村（社区）“两委”换届工作经费"</f>
        <v>   保和镇村（社区）“两委”换届工作经费</v>
      </c>
      <c r="B50" s="124" t="s">
        <v>451</v>
      </c>
      <c r="C50" s="25"/>
      <c r="D50" s="25"/>
      <c r="E50" s="25"/>
      <c r="F50" s="25"/>
      <c r="G50" s="25"/>
      <c r="H50" s="25"/>
      <c r="I50" s="25"/>
      <c r="J50" s="25"/>
    </row>
    <row r="51" ht="33.75" customHeight="1" spans="1:10">
      <c r="A51" s="25"/>
      <c r="B51" s="25"/>
      <c r="C51" s="125" t="s">
        <v>339</v>
      </c>
      <c r="D51" s="125" t="s">
        <v>340</v>
      </c>
      <c r="E51" s="125" t="s">
        <v>452</v>
      </c>
      <c r="F51" s="126" t="s">
        <v>354</v>
      </c>
      <c r="G51" s="125" t="s">
        <v>453</v>
      </c>
      <c r="H51" s="126" t="s">
        <v>383</v>
      </c>
      <c r="I51" s="126" t="s">
        <v>345</v>
      </c>
      <c r="J51" s="125" t="s">
        <v>454</v>
      </c>
    </row>
    <row r="52" ht="33.75" customHeight="1" spans="1:10">
      <c r="A52" s="25"/>
      <c r="B52" s="25"/>
      <c r="C52" s="125" t="s">
        <v>339</v>
      </c>
      <c r="D52" s="125" t="s">
        <v>388</v>
      </c>
      <c r="E52" s="125" t="s">
        <v>455</v>
      </c>
      <c r="F52" s="126" t="s">
        <v>354</v>
      </c>
      <c r="G52" s="125" t="s">
        <v>390</v>
      </c>
      <c r="H52" s="126" t="s">
        <v>356</v>
      </c>
      <c r="I52" s="126" t="s">
        <v>345</v>
      </c>
      <c r="J52" s="125" t="s">
        <v>456</v>
      </c>
    </row>
    <row r="53" ht="33.75" customHeight="1" spans="1:10">
      <c r="A53" s="25"/>
      <c r="B53" s="25"/>
      <c r="C53" s="125" t="s">
        <v>339</v>
      </c>
      <c r="D53" s="125" t="s">
        <v>443</v>
      </c>
      <c r="E53" s="125" t="s">
        <v>457</v>
      </c>
      <c r="F53" s="126" t="s">
        <v>354</v>
      </c>
      <c r="G53" s="125" t="s">
        <v>390</v>
      </c>
      <c r="H53" s="126" t="s">
        <v>356</v>
      </c>
      <c r="I53" s="126" t="s">
        <v>345</v>
      </c>
      <c r="J53" s="125" t="s">
        <v>458</v>
      </c>
    </row>
    <row r="54" ht="33.75" customHeight="1" spans="1:10">
      <c r="A54" s="25"/>
      <c r="B54" s="25"/>
      <c r="C54" s="125" t="s">
        <v>351</v>
      </c>
      <c r="D54" s="125" t="s">
        <v>352</v>
      </c>
      <c r="E54" s="125" t="s">
        <v>459</v>
      </c>
      <c r="F54" s="126" t="s">
        <v>354</v>
      </c>
      <c r="G54" s="125" t="s">
        <v>460</v>
      </c>
      <c r="H54" s="126" t="s">
        <v>356</v>
      </c>
      <c r="I54" s="126" t="s">
        <v>357</v>
      </c>
      <c r="J54" s="125" t="s">
        <v>461</v>
      </c>
    </row>
    <row r="55" ht="33.75" customHeight="1" spans="1:10">
      <c r="A55" s="25"/>
      <c r="B55" s="25"/>
      <c r="C55" s="125" t="s">
        <v>363</v>
      </c>
      <c r="D55" s="125" t="s">
        <v>364</v>
      </c>
      <c r="E55" s="125" t="s">
        <v>364</v>
      </c>
      <c r="F55" s="126" t="s">
        <v>342</v>
      </c>
      <c r="G55" s="125" t="s">
        <v>366</v>
      </c>
      <c r="H55" s="126" t="s">
        <v>356</v>
      </c>
      <c r="I55" s="126" t="s">
        <v>345</v>
      </c>
      <c r="J55" s="125" t="s">
        <v>462</v>
      </c>
    </row>
    <row r="56" ht="33.75" customHeight="1" spans="1:10">
      <c r="A56" s="122" t="str">
        <f>"   "&amp;"村（社区）干部岗位补贴经费"</f>
        <v>   村（社区）干部岗位补贴经费</v>
      </c>
      <c r="B56" s="124" t="s">
        <v>463</v>
      </c>
      <c r="C56" s="25"/>
      <c r="D56" s="25"/>
      <c r="E56" s="25"/>
      <c r="F56" s="25"/>
      <c r="G56" s="25"/>
      <c r="H56" s="25"/>
      <c r="I56" s="25"/>
      <c r="J56" s="25"/>
    </row>
    <row r="57" ht="33.75" customHeight="1" spans="1:10">
      <c r="A57" s="25"/>
      <c r="B57" s="25"/>
      <c r="C57" s="125" t="s">
        <v>339</v>
      </c>
      <c r="D57" s="125" t="s">
        <v>340</v>
      </c>
      <c r="E57" s="125" t="s">
        <v>464</v>
      </c>
      <c r="F57" s="126" t="s">
        <v>354</v>
      </c>
      <c r="G57" s="125" t="s">
        <v>465</v>
      </c>
      <c r="H57" s="126" t="s">
        <v>415</v>
      </c>
      <c r="I57" s="126" t="s">
        <v>345</v>
      </c>
      <c r="J57" s="125" t="s">
        <v>466</v>
      </c>
    </row>
    <row r="58" ht="33.75" customHeight="1" spans="1:10">
      <c r="A58" s="25"/>
      <c r="B58" s="25"/>
      <c r="C58" s="125" t="s">
        <v>339</v>
      </c>
      <c r="D58" s="125" t="s">
        <v>340</v>
      </c>
      <c r="E58" s="125" t="s">
        <v>467</v>
      </c>
      <c r="F58" s="126" t="s">
        <v>354</v>
      </c>
      <c r="G58" s="125" t="s">
        <v>465</v>
      </c>
      <c r="H58" s="126" t="s">
        <v>415</v>
      </c>
      <c r="I58" s="126" t="s">
        <v>345</v>
      </c>
      <c r="J58" s="125" t="s">
        <v>468</v>
      </c>
    </row>
    <row r="59" ht="33.75" customHeight="1" spans="1:10">
      <c r="A59" s="25"/>
      <c r="B59" s="25"/>
      <c r="C59" s="125" t="s">
        <v>339</v>
      </c>
      <c r="D59" s="125" t="s">
        <v>340</v>
      </c>
      <c r="E59" s="125" t="s">
        <v>469</v>
      </c>
      <c r="F59" s="126" t="s">
        <v>354</v>
      </c>
      <c r="G59" s="125" t="s">
        <v>465</v>
      </c>
      <c r="H59" s="126" t="s">
        <v>415</v>
      </c>
      <c r="I59" s="126" t="s">
        <v>345</v>
      </c>
      <c r="J59" s="125" t="s">
        <v>470</v>
      </c>
    </row>
    <row r="60" ht="33.75" customHeight="1" spans="1:10">
      <c r="A60" s="25"/>
      <c r="B60" s="25"/>
      <c r="C60" s="125" t="s">
        <v>339</v>
      </c>
      <c r="D60" s="125" t="s">
        <v>340</v>
      </c>
      <c r="E60" s="125" t="s">
        <v>471</v>
      </c>
      <c r="F60" s="126" t="s">
        <v>354</v>
      </c>
      <c r="G60" s="125" t="s">
        <v>465</v>
      </c>
      <c r="H60" s="126" t="s">
        <v>415</v>
      </c>
      <c r="I60" s="126" t="s">
        <v>345</v>
      </c>
      <c r="J60" s="125" t="s">
        <v>472</v>
      </c>
    </row>
    <row r="61" ht="33.75" customHeight="1" spans="1:10">
      <c r="A61" s="25"/>
      <c r="B61" s="25"/>
      <c r="C61" s="125" t="s">
        <v>351</v>
      </c>
      <c r="D61" s="125" t="s">
        <v>352</v>
      </c>
      <c r="E61" s="125" t="s">
        <v>473</v>
      </c>
      <c r="F61" s="126" t="s">
        <v>354</v>
      </c>
      <c r="G61" s="125" t="s">
        <v>474</v>
      </c>
      <c r="H61" s="126" t="s">
        <v>356</v>
      </c>
      <c r="I61" s="126" t="s">
        <v>357</v>
      </c>
      <c r="J61" s="125" t="s">
        <v>475</v>
      </c>
    </row>
    <row r="62" ht="33.75" customHeight="1" spans="1:10">
      <c r="A62" s="25"/>
      <c r="B62" s="25"/>
      <c r="C62" s="125" t="s">
        <v>363</v>
      </c>
      <c r="D62" s="125" t="s">
        <v>364</v>
      </c>
      <c r="E62" s="125" t="s">
        <v>364</v>
      </c>
      <c r="F62" s="126" t="s">
        <v>342</v>
      </c>
      <c r="G62" s="125" t="s">
        <v>366</v>
      </c>
      <c r="H62" s="126" t="s">
        <v>356</v>
      </c>
      <c r="I62" s="126" t="s">
        <v>345</v>
      </c>
      <c r="J62" s="125" t="s">
        <v>476</v>
      </c>
    </row>
    <row r="63" ht="33.75" customHeight="1" spans="1:10">
      <c r="A63" s="122" t="str">
        <f>"   "&amp;"村级组织大岗位制人员生活补助经费"</f>
        <v>   村级组织大岗位制人员生活补助经费</v>
      </c>
      <c r="B63" s="124" t="s">
        <v>477</v>
      </c>
      <c r="C63" s="25"/>
      <c r="D63" s="25"/>
      <c r="E63" s="25"/>
      <c r="F63" s="25"/>
      <c r="G63" s="25"/>
      <c r="H63" s="25"/>
      <c r="I63" s="25"/>
      <c r="J63" s="25"/>
    </row>
    <row r="64" ht="33.75" customHeight="1" spans="1:10">
      <c r="A64" s="25"/>
      <c r="B64" s="25"/>
      <c r="C64" s="125" t="s">
        <v>339</v>
      </c>
      <c r="D64" s="125" t="s">
        <v>340</v>
      </c>
      <c r="E64" s="125" t="s">
        <v>478</v>
      </c>
      <c r="F64" s="126" t="s">
        <v>354</v>
      </c>
      <c r="G64" s="125" t="s">
        <v>465</v>
      </c>
      <c r="H64" s="126" t="s">
        <v>415</v>
      </c>
      <c r="I64" s="126" t="s">
        <v>345</v>
      </c>
      <c r="J64" s="125" t="s">
        <v>479</v>
      </c>
    </row>
    <row r="65" ht="33.75" customHeight="1" spans="1:10">
      <c r="A65" s="25"/>
      <c r="B65" s="25"/>
      <c r="C65" s="125" t="s">
        <v>339</v>
      </c>
      <c r="D65" s="125" t="s">
        <v>340</v>
      </c>
      <c r="E65" s="125" t="s">
        <v>480</v>
      </c>
      <c r="F65" s="126" t="s">
        <v>354</v>
      </c>
      <c r="G65" s="125" t="s">
        <v>390</v>
      </c>
      <c r="H65" s="126" t="s">
        <v>356</v>
      </c>
      <c r="I65" s="126" t="s">
        <v>345</v>
      </c>
      <c r="J65" s="125" t="s">
        <v>481</v>
      </c>
    </row>
    <row r="66" ht="33.75" customHeight="1" spans="1:10">
      <c r="A66" s="25"/>
      <c r="B66" s="25"/>
      <c r="C66" s="125" t="s">
        <v>339</v>
      </c>
      <c r="D66" s="125" t="s">
        <v>443</v>
      </c>
      <c r="E66" s="125" t="s">
        <v>444</v>
      </c>
      <c r="F66" s="126" t="s">
        <v>354</v>
      </c>
      <c r="G66" s="125" t="s">
        <v>343</v>
      </c>
      <c r="H66" s="126" t="s">
        <v>344</v>
      </c>
      <c r="I66" s="126" t="s">
        <v>345</v>
      </c>
      <c r="J66" s="125" t="s">
        <v>445</v>
      </c>
    </row>
    <row r="67" ht="33.75" customHeight="1" spans="1:10">
      <c r="A67" s="25"/>
      <c r="B67" s="25"/>
      <c r="C67" s="125" t="s">
        <v>351</v>
      </c>
      <c r="D67" s="125" t="s">
        <v>359</v>
      </c>
      <c r="E67" s="125" t="s">
        <v>446</v>
      </c>
      <c r="F67" s="126" t="s">
        <v>354</v>
      </c>
      <c r="G67" s="125" t="s">
        <v>447</v>
      </c>
      <c r="H67" s="126" t="s">
        <v>356</v>
      </c>
      <c r="I67" s="126" t="s">
        <v>345</v>
      </c>
      <c r="J67" s="125" t="s">
        <v>448</v>
      </c>
    </row>
    <row r="68" ht="33.75" customHeight="1" spans="1:10">
      <c r="A68" s="25"/>
      <c r="B68" s="25"/>
      <c r="C68" s="125" t="s">
        <v>363</v>
      </c>
      <c r="D68" s="125" t="s">
        <v>364</v>
      </c>
      <c r="E68" s="125" t="s">
        <v>482</v>
      </c>
      <c r="F68" s="126" t="s">
        <v>342</v>
      </c>
      <c r="G68" s="125" t="s">
        <v>366</v>
      </c>
      <c r="H68" s="126" t="s">
        <v>356</v>
      </c>
      <c r="I68" s="126" t="s">
        <v>345</v>
      </c>
      <c r="J68" s="125" t="s">
        <v>483</v>
      </c>
    </row>
    <row r="69" ht="33.75" customHeight="1" spans="1:10">
      <c r="A69" s="122" t="str">
        <f>"   "&amp;"机关事业单位职工遗属生活补助经费"</f>
        <v>   机关事业单位职工遗属生活补助经费</v>
      </c>
      <c r="B69" s="124" t="s">
        <v>484</v>
      </c>
      <c r="C69" s="25"/>
      <c r="D69" s="25"/>
      <c r="E69" s="25"/>
      <c r="F69" s="25"/>
      <c r="G69" s="25"/>
      <c r="H69" s="25"/>
      <c r="I69" s="25"/>
      <c r="J69" s="25"/>
    </row>
    <row r="70" ht="33.75" customHeight="1" spans="1:10">
      <c r="A70" s="25"/>
      <c r="B70" s="25"/>
      <c r="C70" s="125" t="s">
        <v>339</v>
      </c>
      <c r="D70" s="125" t="s">
        <v>340</v>
      </c>
      <c r="E70" s="125" t="s">
        <v>485</v>
      </c>
      <c r="F70" s="126" t="s">
        <v>354</v>
      </c>
      <c r="G70" s="125" t="s">
        <v>107</v>
      </c>
      <c r="H70" s="126" t="s">
        <v>415</v>
      </c>
      <c r="I70" s="126" t="s">
        <v>345</v>
      </c>
      <c r="J70" s="125" t="s">
        <v>486</v>
      </c>
    </row>
    <row r="71" ht="33.75" customHeight="1" spans="1:10">
      <c r="A71" s="25"/>
      <c r="B71" s="25"/>
      <c r="C71" s="125" t="s">
        <v>339</v>
      </c>
      <c r="D71" s="125" t="s">
        <v>388</v>
      </c>
      <c r="E71" s="125" t="s">
        <v>487</v>
      </c>
      <c r="F71" s="126" t="s">
        <v>354</v>
      </c>
      <c r="G71" s="125" t="s">
        <v>390</v>
      </c>
      <c r="H71" s="126" t="s">
        <v>356</v>
      </c>
      <c r="I71" s="126" t="s">
        <v>345</v>
      </c>
      <c r="J71" s="125" t="s">
        <v>488</v>
      </c>
    </row>
    <row r="72" ht="33.75" customHeight="1" spans="1:10">
      <c r="A72" s="25"/>
      <c r="B72" s="25"/>
      <c r="C72" s="125" t="s">
        <v>351</v>
      </c>
      <c r="D72" s="125" t="s">
        <v>352</v>
      </c>
      <c r="E72" s="125" t="s">
        <v>489</v>
      </c>
      <c r="F72" s="126" t="s">
        <v>354</v>
      </c>
      <c r="G72" s="125" t="s">
        <v>490</v>
      </c>
      <c r="H72" s="126" t="s">
        <v>356</v>
      </c>
      <c r="I72" s="126" t="s">
        <v>345</v>
      </c>
      <c r="J72" s="125" t="s">
        <v>491</v>
      </c>
    </row>
    <row r="73" ht="33.75" customHeight="1" spans="1:10">
      <c r="A73" s="25"/>
      <c r="B73" s="25"/>
      <c r="C73" s="125" t="s">
        <v>351</v>
      </c>
      <c r="D73" s="125" t="s">
        <v>359</v>
      </c>
      <c r="E73" s="125" t="s">
        <v>492</v>
      </c>
      <c r="F73" s="126" t="s">
        <v>354</v>
      </c>
      <c r="G73" s="125" t="s">
        <v>493</v>
      </c>
      <c r="H73" s="126" t="s">
        <v>356</v>
      </c>
      <c r="I73" s="126" t="s">
        <v>345</v>
      </c>
      <c r="J73" s="125" t="s">
        <v>494</v>
      </c>
    </row>
    <row r="74" ht="33.75" customHeight="1" spans="1:10">
      <c r="A74" s="25"/>
      <c r="B74" s="25"/>
      <c r="C74" s="125" t="s">
        <v>363</v>
      </c>
      <c r="D74" s="125" t="s">
        <v>364</v>
      </c>
      <c r="E74" s="125" t="s">
        <v>495</v>
      </c>
      <c r="F74" s="126" t="s">
        <v>342</v>
      </c>
      <c r="G74" s="125" t="s">
        <v>379</v>
      </c>
      <c r="H74" s="126" t="s">
        <v>356</v>
      </c>
      <c r="I74" s="126" t="s">
        <v>345</v>
      </c>
      <c r="J74" s="125" t="s">
        <v>496</v>
      </c>
    </row>
    <row r="75" ht="33.75" customHeight="1" spans="1:10">
      <c r="A75" s="122" t="str">
        <f>"   "&amp;"民管委成员补助经费"</f>
        <v>   民管委成员补助经费</v>
      </c>
      <c r="B75" s="124" t="s">
        <v>437</v>
      </c>
      <c r="C75" s="25"/>
      <c r="D75" s="25"/>
      <c r="E75" s="25"/>
      <c r="F75" s="25"/>
      <c r="G75" s="25"/>
      <c r="H75" s="25"/>
      <c r="I75" s="25"/>
      <c r="J75" s="25"/>
    </row>
    <row r="76" ht="33.75" customHeight="1" spans="1:10">
      <c r="A76" s="25"/>
      <c r="B76" s="25"/>
      <c r="C76" s="125" t="s">
        <v>339</v>
      </c>
      <c r="D76" s="125" t="s">
        <v>340</v>
      </c>
      <c r="E76" s="125" t="s">
        <v>497</v>
      </c>
      <c r="F76" s="126" t="s">
        <v>354</v>
      </c>
      <c r="G76" s="125" t="s">
        <v>498</v>
      </c>
      <c r="H76" s="126" t="s">
        <v>415</v>
      </c>
      <c r="I76" s="126" t="s">
        <v>345</v>
      </c>
      <c r="J76" s="125" t="s">
        <v>440</v>
      </c>
    </row>
    <row r="77" ht="33.75" customHeight="1" spans="1:10">
      <c r="A77" s="25"/>
      <c r="B77" s="25"/>
      <c r="C77" s="125" t="s">
        <v>339</v>
      </c>
      <c r="D77" s="125" t="s">
        <v>340</v>
      </c>
      <c r="E77" s="125" t="s">
        <v>441</v>
      </c>
      <c r="F77" s="126" t="s">
        <v>354</v>
      </c>
      <c r="G77" s="125" t="s">
        <v>390</v>
      </c>
      <c r="H77" s="126" t="s">
        <v>356</v>
      </c>
      <c r="I77" s="126" t="s">
        <v>345</v>
      </c>
      <c r="J77" s="125" t="s">
        <v>442</v>
      </c>
    </row>
    <row r="78" ht="33.75" customHeight="1" spans="1:10">
      <c r="A78" s="25"/>
      <c r="B78" s="25"/>
      <c r="C78" s="125" t="s">
        <v>339</v>
      </c>
      <c r="D78" s="125" t="s">
        <v>443</v>
      </c>
      <c r="E78" s="125" t="s">
        <v>444</v>
      </c>
      <c r="F78" s="126" t="s">
        <v>354</v>
      </c>
      <c r="G78" s="125" t="s">
        <v>343</v>
      </c>
      <c r="H78" s="126" t="s">
        <v>344</v>
      </c>
      <c r="I78" s="126" t="s">
        <v>345</v>
      </c>
      <c r="J78" s="125" t="s">
        <v>445</v>
      </c>
    </row>
    <row r="79" ht="33.75" customHeight="1" spans="1:10">
      <c r="A79" s="25"/>
      <c r="B79" s="25"/>
      <c r="C79" s="125" t="s">
        <v>351</v>
      </c>
      <c r="D79" s="125" t="s">
        <v>359</v>
      </c>
      <c r="E79" s="125" t="s">
        <v>446</v>
      </c>
      <c r="F79" s="126" t="s">
        <v>354</v>
      </c>
      <c r="G79" s="125" t="s">
        <v>447</v>
      </c>
      <c r="H79" s="126" t="s">
        <v>356</v>
      </c>
      <c r="I79" s="126" t="s">
        <v>345</v>
      </c>
      <c r="J79" s="125" t="s">
        <v>448</v>
      </c>
    </row>
    <row r="80" ht="33.75" customHeight="1" spans="1:10">
      <c r="A80" s="25"/>
      <c r="B80" s="25"/>
      <c r="C80" s="125" t="s">
        <v>363</v>
      </c>
      <c r="D80" s="125" t="s">
        <v>364</v>
      </c>
      <c r="E80" s="125" t="s">
        <v>499</v>
      </c>
      <c r="F80" s="126" t="s">
        <v>342</v>
      </c>
      <c r="G80" s="125" t="s">
        <v>366</v>
      </c>
      <c r="H80" s="126" t="s">
        <v>356</v>
      </c>
      <c r="I80" s="126" t="s">
        <v>345</v>
      </c>
      <c r="J80" s="125" t="s">
        <v>500</v>
      </c>
    </row>
    <row r="81" ht="33.75" customHeight="1" spans="1:10">
      <c r="A81" s="122" t="str">
        <f>"   "&amp;"财政所业务工作经费"</f>
        <v>   财政所业务工作经费</v>
      </c>
      <c r="B81" s="124" t="s">
        <v>501</v>
      </c>
      <c r="C81" s="25"/>
      <c r="D81" s="25"/>
      <c r="E81" s="25"/>
      <c r="F81" s="25"/>
      <c r="G81" s="25"/>
      <c r="H81" s="25"/>
      <c r="I81" s="25"/>
      <c r="J81" s="25"/>
    </row>
    <row r="82" ht="33.75" customHeight="1" spans="1:10">
      <c r="A82" s="25"/>
      <c r="B82" s="25"/>
      <c r="C82" s="125" t="s">
        <v>339</v>
      </c>
      <c r="D82" s="125" t="s">
        <v>340</v>
      </c>
      <c r="E82" s="125" t="s">
        <v>502</v>
      </c>
      <c r="F82" s="126" t="s">
        <v>354</v>
      </c>
      <c r="G82" s="125" t="s">
        <v>343</v>
      </c>
      <c r="H82" s="126" t="s">
        <v>383</v>
      </c>
      <c r="I82" s="126" t="s">
        <v>345</v>
      </c>
      <c r="J82" s="125" t="s">
        <v>502</v>
      </c>
    </row>
    <row r="83" ht="33.75" customHeight="1" spans="1:10">
      <c r="A83" s="25"/>
      <c r="B83" s="25"/>
      <c r="C83" s="125" t="s">
        <v>339</v>
      </c>
      <c r="D83" s="125" t="s">
        <v>340</v>
      </c>
      <c r="E83" s="125" t="s">
        <v>503</v>
      </c>
      <c r="F83" s="126" t="s">
        <v>342</v>
      </c>
      <c r="G83" s="125" t="s">
        <v>106</v>
      </c>
      <c r="H83" s="126" t="s">
        <v>344</v>
      </c>
      <c r="I83" s="126" t="s">
        <v>345</v>
      </c>
      <c r="J83" s="125" t="s">
        <v>504</v>
      </c>
    </row>
    <row r="84" ht="33.75" customHeight="1" spans="1:10">
      <c r="A84" s="25"/>
      <c r="B84" s="25"/>
      <c r="C84" s="125" t="s">
        <v>339</v>
      </c>
      <c r="D84" s="125" t="s">
        <v>388</v>
      </c>
      <c r="E84" s="125" t="s">
        <v>505</v>
      </c>
      <c r="F84" s="126" t="s">
        <v>354</v>
      </c>
      <c r="G84" s="125" t="s">
        <v>390</v>
      </c>
      <c r="H84" s="126" t="s">
        <v>356</v>
      </c>
      <c r="I84" s="126" t="s">
        <v>345</v>
      </c>
      <c r="J84" s="125" t="s">
        <v>505</v>
      </c>
    </row>
    <row r="85" ht="33.75" customHeight="1" spans="1:10">
      <c r="A85" s="25"/>
      <c r="B85" s="25"/>
      <c r="C85" s="125" t="s">
        <v>339</v>
      </c>
      <c r="D85" s="125" t="s">
        <v>443</v>
      </c>
      <c r="E85" s="125" t="s">
        <v>506</v>
      </c>
      <c r="F85" s="126" t="s">
        <v>354</v>
      </c>
      <c r="G85" s="125" t="s">
        <v>390</v>
      </c>
      <c r="H85" s="126" t="s">
        <v>356</v>
      </c>
      <c r="I85" s="126" t="s">
        <v>345</v>
      </c>
      <c r="J85" s="125" t="s">
        <v>506</v>
      </c>
    </row>
    <row r="86" ht="33.75" customHeight="1" spans="1:10">
      <c r="A86" s="25"/>
      <c r="B86" s="25"/>
      <c r="C86" s="125" t="s">
        <v>351</v>
      </c>
      <c r="D86" s="125" t="s">
        <v>359</v>
      </c>
      <c r="E86" s="125" t="s">
        <v>507</v>
      </c>
      <c r="F86" s="126" t="s">
        <v>354</v>
      </c>
      <c r="G86" s="125" t="s">
        <v>355</v>
      </c>
      <c r="H86" s="126" t="s">
        <v>356</v>
      </c>
      <c r="I86" s="126" t="s">
        <v>345</v>
      </c>
      <c r="J86" s="125" t="s">
        <v>508</v>
      </c>
    </row>
    <row r="87" ht="33.75" customHeight="1" spans="1:10">
      <c r="A87" s="25"/>
      <c r="B87" s="25"/>
      <c r="C87" s="125" t="s">
        <v>363</v>
      </c>
      <c r="D87" s="125" t="s">
        <v>364</v>
      </c>
      <c r="E87" s="125" t="s">
        <v>509</v>
      </c>
      <c r="F87" s="126" t="s">
        <v>354</v>
      </c>
      <c r="G87" s="125" t="s">
        <v>366</v>
      </c>
      <c r="H87" s="126" t="s">
        <v>356</v>
      </c>
      <c r="I87" s="126" t="s">
        <v>345</v>
      </c>
      <c r="J87" s="125" t="s">
        <v>510</v>
      </c>
    </row>
    <row r="88" ht="33.75" customHeight="1" spans="1:10">
      <c r="A88" s="122" t="str">
        <f>"   "&amp;"村兽医人员补助经费"</f>
        <v>   村兽医人员补助经费</v>
      </c>
      <c r="B88" s="124" t="s">
        <v>511</v>
      </c>
      <c r="C88" s="25"/>
      <c r="D88" s="25"/>
      <c r="E88" s="25"/>
      <c r="F88" s="25"/>
      <c r="G88" s="25"/>
      <c r="H88" s="25"/>
      <c r="I88" s="25"/>
      <c r="J88" s="25"/>
    </row>
    <row r="89" ht="33.75" customHeight="1" spans="1:10">
      <c r="A89" s="25"/>
      <c r="B89" s="25"/>
      <c r="C89" s="125" t="s">
        <v>339</v>
      </c>
      <c r="D89" s="125" t="s">
        <v>340</v>
      </c>
      <c r="E89" s="125" t="s">
        <v>512</v>
      </c>
      <c r="F89" s="126" t="s">
        <v>354</v>
      </c>
      <c r="G89" s="125" t="s">
        <v>386</v>
      </c>
      <c r="H89" s="126" t="s">
        <v>415</v>
      </c>
      <c r="I89" s="126" t="s">
        <v>345</v>
      </c>
      <c r="J89" s="125" t="s">
        <v>513</v>
      </c>
    </row>
    <row r="90" ht="33.75" customHeight="1" spans="1:10">
      <c r="A90" s="25"/>
      <c r="B90" s="25"/>
      <c r="C90" s="125" t="s">
        <v>339</v>
      </c>
      <c r="D90" s="125" t="s">
        <v>388</v>
      </c>
      <c r="E90" s="125" t="s">
        <v>514</v>
      </c>
      <c r="F90" s="126" t="s">
        <v>354</v>
      </c>
      <c r="G90" s="125" t="s">
        <v>390</v>
      </c>
      <c r="H90" s="126" t="s">
        <v>356</v>
      </c>
      <c r="I90" s="126" t="s">
        <v>345</v>
      </c>
      <c r="J90" s="125" t="s">
        <v>515</v>
      </c>
    </row>
    <row r="91" ht="33.75" customHeight="1" spans="1:10">
      <c r="A91" s="25"/>
      <c r="B91" s="25"/>
      <c r="C91" s="125" t="s">
        <v>339</v>
      </c>
      <c r="D91" s="125" t="s">
        <v>443</v>
      </c>
      <c r="E91" s="125" t="s">
        <v>516</v>
      </c>
      <c r="F91" s="126" t="s">
        <v>354</v>
      </c>
      <c r="G91" s="125" t="s">
        <v>379</v>
      </c>
      <c r="H91" s="126" t="s">
        <v>356</v>
      </c>
      <c r="I91" s="126" t="s">
        <v>345</v>
      </c>
      <c r="J91" s="125" t="s">
        <v>517</v>
      </c>
    </row>
    <row r="92" ht="33.75" customHeight="1" spans="1:10">
      <c r="A92" s="25"/>
      <c r="B92" s="25"/>
      <c r="C92" s="125" t="s">
        <v>351</v>
      </c>
      <c r="D92" s="125" t="s">
        <v>352</v>
      </c>
      <c r="E92" s="125" t="s">
        <v>518</v>
      </c>
      <c r="F92" s="126" t="s">
        <v>354</v>
      </c>
      <c r="G92" s="125" t="s">
        <v>519</v>
      </c>
      <c r="H92" s="126" t="s">
        <v>356</v>
      </c>
      <c r="I92" s="126" t="s">
        <v>357</v>
      </c>
      <c r="J92" s="125" t="s">
        <v>520</v>
      </c>
    </row>
    <row r="93" ht="33.75" customHeight="1" spans="1:10">
      <c r="A93" s="25"/>
      <c r="B93" s="25"/>
      <c r="C93" s="125" t="s">
        <v>363</v>
      </c>
      <c r="D93" s="125" t="s">
        <v>364</v>
      </c>
      <c r="E93" s="125" t="s">
        <v>521</v>
      </c>
      <c r="F93" s="126" t="s">
        <v>342</v>
      </c>
      <c r="G93" s="125" t="s">
        <v>366</v>
      </c>
      <c r="H93" s="126" t="s">
        <v>356</v>
      </c>
      <c r="I93" s="126" t="s">
        <v>345</v>
      </c>
      <c r="J93" s="125" t="s">
        <v>522</v>
      </c>
    </row>
    <row r="94" ht="33.75" customHeight="1" spans="1:10">
      <c r="A94" s="122" t="str">
        <f>"   "&amp;"保和镇武装工作经费"</f>
        <v>   保和镇武装工作经费</v>
      </c>
      <c r="B94" s="124" t="s">
        <v>523</v>
      </c>
      <c r="C94" s="25"/>
      <c r="D94" s="25"/>
      <c r="E94" s="25"/>
      <c r="F94" s="25"/>
      <c r="G94" s="25"/>
      <c r="H94" s="25"/>
      <c r="I94" s="25"/>
      <c r="J94" s="25"/>
    </row>
    <row r="95" ht="33.75" customHeight="1" spans="1:10">
      <c r="A95" s="25"/>
      <c r="B95" s="25"/>
      <c r="C95" s="125" t="s">
        <v>339</v>
      </c>
      <c r="D95" s="125" t="s">
        <v>388</v>
      </c>
      <c r="E95" s="125" t="s">
        <v>524</v>
      </c>
      <c r="F95" s="126" t="s">
        <v>354</v>
      </c>
      <c r="G95" s="125" t="s">
        <v>390</v>
      </c>
      <c r="H95" s="126" t="s">
        <v>356</v>
      </c>
      <c r="I95" s="126" t="s">
        <v>345</v>
      </c>
      <c r="J95" s="125" t="s">
        <v>525</v>
      </c>
    </row>
    <row r="96" ht="33.75" customHeight="1" spans="1:10">
      <c r="A96" s="25"/>
      <c r="B96" s="25"/>
      <c r="C96" s="125" t="s">
        <v>339</v>
      </c>
      <c r="D96" s="125" t="s">
        <v>443</v>
      </c>
      <c r="E96" s="125" t="s">
        <v>526</v>
      </c>
      <c r="F96" s="126" t="s">
        <v>527</v>
      </c>
      <c r="G96" s="125" t="s">
        <v>528</v>
      </c>
      <c r="H96" s="126" t="s">
        <v>529</v>
      </c>
      <c r="I96" s="126" t="s">
        <v>345</v>
      </c>
      <c r="J96" s="125" t="s">
        <v>530</v>
      </c>
    </row>
    <row r="97" ht="33.75" customHeight="1" spans="1:10">
      <c r="A97" s="25"/>
      <c r="B97" s="25"/>
      <c r="C97" s="125" t="s">
        <v>351</v>
      </c>
      <c r="D97" s="125" t="s">
        <v>359</v>
      </c>
      <c r="E97" s="125" t="s">
        <v>531</v>
      </c>
      <c r="F97" s="126" t="s">
        <v>354</v>
      </c>
      <c r="G97" s="125" t="s">
        <v>532</v>
      </c>
      <c r="H97" s="126" t="s">
        <v>356</v>
      </c>
      <c r="I97" s="126" t="s">
        <v>357</v>
      </c>
      <c r="J97" s="125" t="s">
        <v>533</v>
      </c>
    </row>
    <row r="98" ht="33.75" customHeight="1" spans="1:10">
      <c r="A98" s="25"/>
      <c r="B98" s="25"/>
      <c r="C98" s="125" t="s">
        <v>363</v>
      </c>
      <c r="D98" s="125" t="s">
        <v>364</v>
      </c>
      <c r="E98" s="125" t="s">
        <v>364</v>
      </c>
      <c r="F98" s="126" t="s">
        <v>342</v>
      </c>
      <c r="G98" s="125" t="s">
        <v>366</v>
      </c>
      <c r="H98" s="126" t="s">
        <v>356</v>
      </c>
      <c r="I98" s="126" t="s">
        <v>345</v>
      </c>
      <c r="J98" s="125" t="s">
        <v>462</v>
      </c>
    </row>
    <row r="99" ht="33.75" customHeight="1" spans="1:10">
      <c r="A99" s="25"/>
      <c r="B99" s="25"/>
      <c r="C99" s="125" t="s">
        <v>534</v>
      </c>
      <c r="D99" s="125" t="s">
        <v>535</v>
      </c>
      <c r="E99" s="125" t="s">
        <v>536</v>
      </c>
      <c r="F99" s="126" t="s">
        <v>527</v>
      </c>
      <c r="G99" s="125" t="s">
        <v>537</v>
      </c>
      <c r="H99" s="126" t="s">
        <v>538</v>
      </c>
      <c r="I99" s="126" t="s">
        <v>345</v>
      </c>
      <c r="J99" s="125" t="s">
        <v>539</v>
      </c>
    </row>
    <row r="100" ht="33.75" customHeight="1" spans="1:10">
      <c r="A100" s="122" t="str">
        <f>"   "&amp;"纪检工作经费"</f>
        <v>   纪检工作经费</v>
      </c>
      <c r="B100" s="124" t="s">
        <v>540</v>
      </c>
      <c r="C100" s="25"/>
      <c r="D100" s="25"/>
      <c r="E100" s="25"/>
      <c r="F100" s="25"/>
      <c r="G100" s="25"/>
      <c r="H100" s="25"/>
      <c r="I100" s="25"/>
      <c r="J100" s="25"/>
    </row>
    <row r="101" ht="33.75" customHeight="1" spans="1:10">
      <c r="A101" s="25"/>
      <c r="B101" s="25"/>
      <c r="C101" s="125" t="s">
        <v>339</v>
      </c>
      <c r="D101" s="125" t="s">
        <v>340</v>
      </c>
      <c r="E101" s="125" t="s">
        <v>541</v>
      </c>
      <c r="F101" s="126" t="s">
        <v>342</v>
      </c>
      <c r="G101" s="125" t="s">
        <v>343</v>
      </c>
      <c r="H101" s="126" t="s">
        <v>344</v>
      </c>
      <c r="I101" s="126" t="s">
        <v>345</v>
      </c>
      <c r="J101" s="125" t="s">
        <v>542</v>
      </c>
    </row>
    <row r="102" ht="33.75" customHeight="1" spans="1:10">
      <c r="A102" s="25"/>
      <c r="B102" s="25"/>
      <c r="C102" s="125" t="s">
        <v>339</v>
      </c>
      <c r="D102" s="125" t="s">
        <v>443</v>
      </c>
      <c r="E102" s="125" t="s">
        <v>543</v>
      </c>
      <c r="F102" s="126" t="s">
        <v>354</v>
      </c>
      <c r="G102" s="125" t="s">
        <v>544</v>
      </c>
      <c r="H102" s="126" t="s">
        <v>545</v>
      </c>
      <c r="I102" s="126" t="s">
        <v>345</v>
      </c>
      <c r="J102" s="125" t="s">
        <v>543</v>
      </c>
    </row>
    <row r="103" ht="33.75" customHeight="1" spans="1:10">
      <c r="A103" s="25"/>
      <c r="B103" s="25"/>
      <c r="C103" s="125" t="s">
        <v>351</v>
      </c>
      <c r="D103" s="125" t="s">
        <v>352</v>
      </c>
      <c r="E103" s="125" t="s">
        <v>546</v>
      </c>
      <c r="F103" s="126" t="s">
        <v>354</v>
      </c>
      <c r="G103" s="125" t="s">
        <v>547</v>
      </c>
      <c r="H103" s="126" t="s">
        <v>548</v>
      </c>
      <c r="I103" s="126" t="s">
        <v>345</v>
      </c>
      <c r="J103" s="125" t="s">
        <v>549</v>
      </c>
    </row>
    <row r="104" ht="33.75" customHeight="1" spans="1:10">
      <c r="A104" s="25"/>
      <c r="B104" s="25"/>
      <c r="C104" s="125" t="s">
        <v>351</v>
      </c>
      <c r="D104" s="125" t="s">
        <v>352</v>
      </c>
      <c r="E104" s="125" t="s">
        <v>550</v>
      </c>
      <c r="F104" s="126" t="s">
        <v>354</v>
      </c>
      <c r="G104" s="125" t="s">
        <v>551</v>
      </c>
      <c r="H104" s="126" t="s">
        <v>552</v>
      </c>
      <c r="I104" s="126" t="s">
        <v>345</v>
      </c>
      <c r="J104" s="125" t="s">
        <v>553</v>
      </c>
    </row>
    <row r="105" ht="33.75" customHeight="1" spans="1:10">
      <c r="A105" s="25"/>
      <c r="B105" s="25"/>
      <c r="C105" s="125" t="s">
        <v>363</v>
      </c>
      <c r="D105" s="125" t="s">
        <v>364</v>
      </c>
      <c r="E105" s="125" t="s">
        <v>365</v>
      </c>
      <c r="F105" s="126" t="s">
        <v>342</v>
      </c>
      <c r="G105" s="125" t="s">
        <v>379</v>
      </c>
      <c r="H105" s="126" t="s">
        <v>356</v>
      </c>
      <c r="I105" s="126" t="s">
        <v>357</v>
      </c>
      <c r="J105" s="125" t="s">
        <v>554</v>
      </c>
    </row>
    <row r="106" ht="33.75" customHeight="1" spans="1:10">
      <c r="A106" s="122" t="str">
        <f>"   "&amp;"人大工作站实体化运行经费"</f>
        <v>   人大工作站实体化运行经费</v>
      </c>
      <c r="B106" s="124" t="s">
        <v>555</v>
      </c>
      <c r="C106" s="25"/>
      <c r="D106" s="25"/>
      <c r="E106" s="25"/>
      <c r="F106" s="25"/>
      <c r="G106" s="25"/>
      <c r="H106" s="25"/>
      <c r="I106" s="25"/>
      <c r="J106" s="25"/>
    </row>
    <row r="107" ht="33.75" customHeight="1" spans="1:10">
      <c r="A107" s="25"/>
      <c r="B107" s="25"/>
      <c r="C107" s="125" t="s">
        <v>339</v>
      </c>
      <c r="D107" s="125" t="s">
        <v>340</v>
      </c>
      <c r="E107" s="125" t="s">
        <v>556</v>
      </c>
      <c r="F107" s="126" t="s">
        <v>342</v>
      </c>
      <c r="G107" s="125" t="s">
        <v>557</v>
      </c>
      <c r="H107" s="126" t="s">
        <v>404</v>
      </c>
      <c r="I107" s="126" t="s">
        <v>345</v>
      </c>
      <c r="J107" s="125" t="s">
        <v>558</v>
      </c>
    </row>
    <row r="108" ht="33.75" customHeight="1" spans="1:10">
      <c r="A108" s="25"/>
      <c r="B108" s="25"/>
      <c r="C108" s="125" t="s">
        <v>339</v>
      </c>
      <c r="D108" s="125" t="s">
        <v>388</v>
      </c>
      <c r="E108" s="125" t="s">
        <v>559</v>
      </c>
      <c r="F108" s="126" t="s">
        <v>354</v>
      </c>
      <c r="G108" s="125" t="s">
        <v>390</v>
      </c>
      <c r="H108" s="126" t="s">
        <v>356</v>
      </c>
      <c r="I108" s="126" t="s">
        <v>345</v>
      </c>
      <c r="J108" s="125" t="s">
        <v>560</v>
      </c>
    </row>
    <row r="109" ht="33.75" customHeight="1" spans="1:10">
      <c r="A109" s="25"/>
      <c r="B109" s="25"/>
      <c r="C109" s="125" t="s">
        <v>351</v>
      </c>
      <c r="D109" s="125" t="s">
        <v>352</v>
      </c>
      <c r="E109" s="125" t="s">
        <v>561</v>
      </c>
      <c r="F109" s="126" t="s">
        <v>342</v>
      </c>
      <c r="G109" s="125" t="s">
        <v>465</v>
      </c>
      <c r="H109" s="126" t="s">
        <v>356</v>
      </c>
      <c r="I109" s="126" t="s">
        <v>345</v>
      </c>
      <c r="J109" s="125" t="s">
        <v>561</v>
      </c>
    </row>
    <row r="110" ht="33.75" customHeight="1" spans="1:10">
      <c r="A110" s="25"/>
      <c r="B110" s="25"/>
      <c r="C110" s="125" t="s">
        <v>351</v>
      </c>
      <c r="D110" s="125" t="s">
        <v>359</v>
      </c>
      <c r="E110" s="125" t="s">
        <v>562</v>
      </c>
      <c r="F110" s="126" t="s">
        <v>354</v>
      </c>
      <c r="G110" s="125" t="s">
        <v>361</v>
      </c>
      <c r="H110" s="126" t="s">
        <v>356</v>
      </c>
      <c r="I110" s="126" t="s">
        <v>345</v>
      </c>
      <c r="J110" s="125" t="s">
        <v>563</v>
      </c>
    </row>
    <row r="111" ht="33.75" customHeight="1" spans="1:10">
      <c r="A111" s="25"/>
      <c r="B111" s="25"/>
      <c r="C111" s="125" t="s">
        <v>363</v>
      </c>
      <c r="D111" s="125" t="s">
        <v>364</v>
      </c>
      <c r="E111" s="125" t="s">
        <v>564</v>
      </c>
      <c r="F111" s="126" t="s">
        <v>342</v>
      </c>
      <c r="G111" s="125" t="s">
        <v>366</v>
      </c>
      <c r="H111" s="126" t="s">
        <v>356</v>
      </c>
      <c r="I111" s="126" t="s">
        <v>345</v>
      </c>
      <c r="J111" s="125" t="s">
        <v>564</v>
      </c>
    </row>
    <row r="112" ht="33.75" customHeight="1" spans="1:10">
      <c r="A112" s="122" t="str">
        <f>"   "&amp;"农村困难党员补助经费"</f>
        <v>   农村困难党员补助经费</v>
      </c>
      <c r="B112" s="124" t="s">
        <v>565</v>
      </c>
      <c r="C112" s="25"/>
      <c r="D112" s="25"/>
      <c r="E112" s="25"/>
      <c r="F112" s="25"/>
      <c r="G112" s="25"/>
      <c r="H112" s="25"/>
      <c r="I112" s="25"/>
      <c r="J112" s="25"/>
    </row>
    <row r="113" ht="33.75" customHeight="1" spans="1:10">
      <c r="A113" s="25"/>
      <c r="B113" s="25"/>
      <c r="C113" s="125" t="s">
        <v>339</v>
      </c>
      <c r="D113" s="125" t="s">
        <v>340</v>
      </c>
      <c r="E113" s="125" t="s">
        <v>566</v>
      </c>
      <c r="F113" s="126" t="s">
        <v>354</v>
      </c>
      <c r="G113" s="125" t="s">
        <v>567</v>
      </c>
      <c r="H113" s="126" t="s">
        <v>415</v>
      </c>
      <c r="I113" s="126" t="s">
        <v>345</v>
      </c>
      <c r="J113" s="125" t="s">
        <v>568</v>
      </c>
    </row>
    <row r="114" ht="33.75" customHeight="1" spans="1:10">
      <c r="A114" s="25"/>
      <c r="B114" s="25"/>
      <c r="C114" s="125" t="s">
        <v>339</v>
      </c>
      <c r="D114" s="125" t="s">
        <v>388</v>
      </c>
      <c r="E114" s="125" t="s">
        <v>514</v>
      </c>
      <c r="F114" s="126" t="s">
        <v>354</v>
      </c>
      <c r="G114" s="125" t="s">
        <v>390</v>
      </c>
      <c r="H114" s="126" t="s">
        <v>356</v>
      </c>
      <c r="I114" s="126" t="s">
        <v>345</v>
      </c>
      <c r="J114" s="125" t="s">
        <v>515</v>
      </c>
    </row>
    <row r="115" ht="33.75" customHeight="1" spans="1:10">
      <c r="A115" s="25"/>
      <c r="B115" s="25"/>
      <c r="C115" s="125" t="s">
        <v>339</v>
      </c>
      <c r="D115" s="125" t="s">
        <v>443</v>
      </c>
      <c r="E115" s="125" t="s">
        <v>516</v>
      </c>
      <c r="F115" s="126" t="s">
        <v>354</v>
      </c>
      <c r="G115" s="125" t="s">
        <v>379</v>
      </c>
      <c r="H115" s="126" t="s">
        <v>356</v>
      </c>
      <c r="I115" s="126" t="s">
        <v>345</v>
      </c>
      <c r="J115" s="125" t="s">
        <v>517</v>
      </c>
    </row>
    <row r="116" ht="33.75" customHeight="1" spans="1:10">
      <c r="A116" s="25"/>
      <c r="B116" s="25"/>
      <c r="C116" s="125" t="s">
        <v>351</v>
      </c>
      <c r="D116" s="125" t="s">
        <v>352</v>
      </c>
      <c r="E116" s="125" t="s">
        <v>518</v>
      </c>
      <c r="F116" s="126" t="s">
        <v>354</v>
      </c>
      <c r="G116" s="125" t="s">
        <v>519</v>
      </c>
      <c r="H116" s="126" t="s">
        <v>356</v>
      </c>
      <c r="I116" s="126" t="s">
        <v>357</v>
      </c>
      <c r="J116" s="125" t="s">
        <v>520</v>
      </c>
    </row>
    <row r="117" ht="33.75" customHeight="1" spans="1:10">
      <c r="A117" s="25"/>
      <c r="B117" s="25"/>
      <c r="C117" s="125" t="s">
        <v>363</v>
      </c>
      <c r="D117" s="125" t="s">
        <v>364</v>
      </c>
      <c r="E117" s="125" t="s">
        <v>521</v>
      </c>
      <c r="F117" s="126" t="s">
        <v>342</v>
      </c>
      <c r="G117" s="125" t="s">
        <v>366</v>
      </c>
      <c r="H117" s="126" t="s">
        <v>356</v>
      </c>
      <c r="I117" s="126" t="s">
        <v>345</v>
      </c>
      <c r="J117" s="125" t="s">
        <v>522</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等待</cp:lastModifiedBy>
  <dcterms:created xsi:type="dcterms:W3CDTF">2026-01-13T06:51:00Z</dcterms:created>
  <dcterms:modified xsi:type="dcterms:W3CDTF">2026-02-04T08:44:31Z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2052-12.8.2.18205</vt:lpwstr>
  </property>
</Properties>
</file>