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3515" firstSheet="12"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<sst xmlns="http://schemas.openxmlformats.org/spreadsheetml/2006/main" count="1513" uniqueCount="540">
  <si>
    <t>预算01-1表</t>
  </si>
  <si>
    <t>2026年部门财务收支预算总表</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</si>
  <si>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</si>
  <si>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</si>
  <si>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</si>
  <si>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</si>
  <si>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</si>
  <si>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</si>
  <si>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</si>
  <si>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</si>
  <si>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</si>
  <si>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</si>
  <si>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</si>
  <si>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</si>
  <si>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</si>
  <si>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</si>
  <si>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</si>
  <si>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</si>
  <si>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 xml:space="preserve"> 1、事业收入</t>
  </si>
  <si>
    <t>六、科学技术支出</t>
  </si>
  <si>
    <t xml:space="preserve"> 2、事业单位经营收入</t>
  </si>
  <si>
    <t>七、文化旅游体育与传媒支出</t>
  </si>
  <si>
    <t xml:space="preserve"> 3、上级补助收入</t>
  </si>
  <si>
    <t>八、社会保障和就业支出</t>
  </si>
  <si>
    <t xml:space="preserve"> 4、附属单位上缴收入</t>
  </si>
  <si>
    <t>九、卫生健康支出</t>
  </si>
  <si>
    <t xml:space="preserve"> 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</si>
  <si>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</si>
  <si>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</si>
  <si>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</si>
  <si>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</si>
  <si>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</si>
  <si>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</si>
  <si>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</si>
  <si>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</si>
  <si>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</si>
  <si>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</si>
  <si>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</si>
  <si>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</si>
  <si>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</si>
  <si>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</si>
  <si>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</si>
  <si>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</si>
  <si>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</si>
  <si>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</si>
  <si>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</si>
  <si>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</si>
  <si>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</si>
  <si>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</si>
  <si>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</si>
  <si>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</si>
  <si>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</si>
  <si>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</si>
  <si>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</si>
  <si>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</si>
  <si>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</si>
  <si>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</si>
  <si>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</si>
  <si>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</si>
  <si>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</si>
  <si>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</si>
  <si>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</si>
  <si>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</si>
  <si>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</si>
  <si>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</si>
  <si>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</si>
  <si>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</si>
  <si>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</si>
  <si>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</si>
  <si>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</si>
  <si>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</si>
  <si>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131001</t>
  </si>
  <si>
    <t>维西傈僳族自治县卫生健康局</t>
  </si>
  <si>
    <t>预算01-3表</t>
  </si>
  <si>
    <t>2026年部门支出预算表</t>
  </si>
  <si>
    <t>科目编码</t>
  </si>
  <si>
    <t>科目名称</t>
  </si>
  <si>
    <t>基本支出</t>
  </si>
  <si>
    <t>项目支出</t>
  </si>
  <si>
    <t>财政专户管理的支出</t>
  </si>
  <si>
    <t>单位资金</t>
  </si>
  <si>
    <t>事业支出</t>
  </si>
  <si>
    <t>事业单位
经营支出</t>
  </si>
  <si>
    <t>上级补助支出</t>
  </si>
  <si>
    <t>附属单位补助支出</t>
  </si>
  <si>
    <t>其他支出</t>
  </si>
  <si>
    <t>201</t>
  </si>
  <si>
    <t>一般公共服务支出</t>
  </si>
  <si>
    <t>20132</t>
  </si>
  <si>
    <t>2013202</t>
  </si>
  <si>
    <t>208</t>
  </si>
  <si>
    <t>社会保障和就业支出</t>
  </si>
  <si>
    <t>20805</t>
  </si>
  <si>
    <t>2080505</t>
  </si>
  <si>
    <t>2080506</t>
  </si>
  <si>
    <t>20808</t>
  </si>
  <si>
    <t>2080801</t>
  </si>
  <si>
    <t>210</t>
  </si>
  <si>
    <t>卫生健康支出</t>
  </si>
  <si>
    <t>21001</t>
  </si>
  <si>
    <t>2100101</t>
  </si>
  <si>
    <t>2100199</t>
  </si>
  <si>
    <t>21004</t>
  </si>
  <si>
    <t>2100408</t>
  </si>
  <si>
    <t>2100409</t>
  </si>
  <si>
    <t>2100410</t>
  </si>
  <si>
    <t>21007</t>
  </si>
  <si>
    <t>2100799</t>
  </si>
  <si>
    <t>21011</t>
  </si>
  <si>
    <t>2101101</t>
  </si>
  <si>
    <t>2101102</t>
  </si>
  <si>
    <t>2101103</t>
  </si>
  <si>
    <t>2101199</t>
  </si>
  <si>
    <t>211</t>
  </si>
  <si>
    <t>节能环保支出</t>
  </si>
  <si>
    <t>21103</t>
  </si>
  <si>
    <t>2110304</t>
  </si>
  <si>
    <t>221</t>
  </si>
  <si>
    <t>住房保障支出</t>
  </si>
  <si>
    <t>22102</t>
  </si>
  <si>
    <t>2210201</t>
  </si>
  <si>
    <t>合  计</t>
  </si>
  <si>
    <t>预算02-1表</t>
  </si>
  <si>
    <t>2026年部门财政拨款收支预算总表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</si>
  <si>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</si>
  <si>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</si>
  <si>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</si>
  <si>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</si>
  <si>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</si>
  <si>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</si>
  <si>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</si>
  <si>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</si>
  <si>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</si>
  <si>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</si>
  <si>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</si>
  <si>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</si>
  <si>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</si>
  <si>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</si>
  <si>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</si>
  <si>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</si>
  <si>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</si>
  <si>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</si>
  <si>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</si>
  <si>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</si>
  <si>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</si>
  <si>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</si>
  <si>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</si>
  <si>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</si>
  <si>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</si>
  <si>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</si>
  <si>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</si>
  <si>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</si>
  <si>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</si>
  <si>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</si>
  <si>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</si>
  <si>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</si>
  <si>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</si>
  <si>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</si>
  <si>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二、年终结转结余</t>
  </si>
  <si>
    <t>收 入 总 计</t>
  </si>
  <si>
    <t>预算02-2表</t>
  </si>
  <si>
    <t>2026年一般公共预算支出预算表（按功能科目分类）</t>
  </si>
  <si>
    <t>部门预算支出功能分类科目</t>
  </si>
  <si>
    <t>人员经费</t>
  </si>
  <si>
    <t>公用经费</t>
  </si>
  <si>
    <t>1</t>
  </si>
  <si>
    <t>2</t>
  </si>
  <si>
    <t>3</t>
  </si>
  <si>
    <t>5</t>
  </si>
  <si>
    <t>6</t>
  </si>
  <si>
    <t>7</t>
  </si>
  <si>
    <t>组织事务</t>
  </si>
  <si>
    <t>一般行政管理事务</t>
  </si>
  <si>
    <t>行政事业单位养老支出</t>
  </si>
  <si>
    <t>机关事业单位基本养老保险缴费支出</t>
  </si>
  <si>
    <t>抚恤</t>
  </si>
  <si>
    <t>死亡抚恤</t>
  </si>
  <si>
    <t>卫生健康管理事务</t>
  </si>
  <si>
    <t>行政运行</t>
  </si>
  <si>
    <t>其他卫生健康管理事务支出</t>
  </si>
  <si>
    <t>公共卫生</t>
  </si>
  <si>
    <t>基本公共卫生服务</t>
  </si>
  <si>
    <t>重大公共卫生服务</t>
  </si>
  <si>
    <t>突发公共卫生事件应急处置</t>
  </si>
  <si>
    <t>计划生育事务</t>
  </si>
  <si>
    <t>其他计划生育事务支出</t>
  </si>
  <si>
    <t>行政事业单位医疗</t>
  </si>
  <si>
    <t>行政单位医疗</t>
  </si>
  <si>
    <t>事业单位医疗</t>
  </si>
  <si>
    <t>公务员医疗补助</t>
  </si>
  <si>
    <t>其他行政事业单位医疗支出</t>
  </si>
  <si>
    <t>污染防治</t>
  </si>
  <si>
    <t>固体废弃物与化学品</t>
  </si>
  <si>
    <t>住房改革支出</t>
  </si>
  <si>
    <t>住房公积金</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</si>
  <si>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</si>
  <si>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</si>
  <si>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</si>
  <si>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</si>
  <si>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</si>
  <si>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</si>
  <si>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</si>
  <si>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</si>
  <si>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</si>
  <si>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</si>
  <si>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</si>
  <si>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</si>
  <si>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</si>
  <si>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</si>
  <si>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</si>
  <si>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</si>
  <si>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</si>
  <si>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</si>
  <si>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</si>
  <si>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</si>
  <si>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</si>
  <si>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</si>
  <si>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</si>
  <si>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</si>
  <si>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</si>
  <si>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</si>
  <si>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已预拨</t>
  </si>
  <si>
    <t>533423210000000019044</t>
  </si>
  <si>
    <t>行政人员工资支出</t>
  </si>
  <si>
    <t>30101</t>
  </si>
  <si>
    <t>基本工资</t>
  </si>
  <si>
    <t>533423210000000019045</t>
  </si>
  <si>
    <t>事业人员工资支出</t>
  </si>
  <si>
    <t>30102</t>
  </si>
  <si>
    <t>津贴补贴</t>
  </si>
  <si>
    <t>30103</t>
  </si>
  <si>
    <t>奖金</t>
  </si>
  <si>
    <t>533423231100001496329</t>
  </si>
  <si>
    <t>公务员基础绩效奖</t>
  </si>
  <si>
    <t>30107</t>
  </si>
  <si>
    <t>绩效工资</t>
  </si>
  <si>
    <t>533423231100001496324</t>
  </si>
  <si>
    <t>事业人员基础绩效</t>
  </si>
  <si>
    <t>533423210000000019046</t>
  </si>
  <si>
    <t>社会保障缴费</t>
  </si>
  <si>
    <t>30108</t>
  </si>
  <si>
    <t>机关事业单位基本养老保险缴费</t>
  </si>
  <si>
    <t>30110</t>
  </si>
  <si>
    <t>职工基本医疗保险缴费</t>
  </si>
  <si>
    <t>30111</t>
  </si>
  <si>
    <t>公务员医疗补助缴费</t>
  </si>
  <si>
    <t>30112</t>
  </si>
  <si>
    <t>其他社会保障缴费</t>
  </si>
  <si>
    <t>533423210000000019047</t>
  </si>
  <si>
    <t>30113</t>
  </si>
  <si>
    <t>533423251100003572756</t>
  </si>
  <si>
    <t>30217</t>
  </si>
  <si>
    <t>533423210000000019053</t>
  </si>
  <si>
    <t>一般公用经费</t>
  </si>
  <si>
    <t>30201</t>
  </si>
  <si>
    <t>办公费</t>
  </si>
  <si>
    <t>30207</t>
  </si>
  <si>
    <t>邮电费</t>
  </si>
  <si>
    <t>30211</t>
  </si>
  <si>
    <t>差旅费</t>
  </si>
  <si>
    <t>533423210000000019052</t>
  </si>
  <si>
    <t>工会经费</t>
  </si>
  <si>
    <t>30228</t>
  </si>
  <si>
    <t>533423241100002201501</t>
  </si>
  <si>
    <t>体检费</t>
  </si>
  <si>
    <t>533423210000000019048</t>
  </si>
  <si>
    <t>公务用车运行维护费</t>
  </si>
  <si>
    <t>30231</t>
  </si>
  <si>
    <t>533423210000000019050</t>
  </si>
  <si>
    <t>行政公务交通补贴</t>
  </si>
  <si>
    <t>30239</t>
  </si>
  <si>
    <t>其他交通费用</t>
  </si>
  <si>
    <t>533423221100000268406</t>
  </si>
  <si>
    <t>公务用车租赁费</t>
  </si>
  <si>
    <t>预算05-1表</t>
  </si>
  <si>
    <t>2026年部门项目支出预算表</t>
  </si>
  <si>
    <t>项目分类</t>
  </si>
  <si>
    <t>项目单位</t>
  </si>
  <si>
    <t>本年拨款</t>
  </si>
  <si>
    <t>其中：本次下达</t>
  </si>
  <si>
    <t>艾滋病防治项目县级专项补助资金</t>
  </si>
  <si>
    <t>专项业务类</t>
  </si>
  <si>
    <t>533423241100002124663</t>
  </si>
  <si>
    <t>基本公共卫生服务项目及考核督导经费县级补助资金</t>
  </si>
  <si>
    <t>民生类</t>
  </si>
  <si>
    <t>533423241100002166689</t>
  </si>
  <si>
    <t>30305</t>
  </si>
  <si>
    <t>生活补助</t>
  </si>
  <si>
    <t>计划生育事业发展专项经费</t>
  </si>
  <si>
    <t>533423210000000018783</t>
  </si>
  <si>
    <t>麻风病防治工作经费</t>
  </si>
  <si>
    <t>533423251100003592114</t>
  </si>
  <si>
    <t>慢病防控经费</t>
  </si>
  <si>
    <t>533423251100003594225</t>
  </si>
  <si>
    <t>突发公共卫生应急经费</t>
  </si>
  <si>
    <t>533423241100002200030</t>
  </si>
  <si>
    <t>严重精神障碍患者经费</t>
  </si>
  <si>
    <t>533423241100002189130</t>
  </si>
  <si>
    <t>医疗废物处置转运经费</t>
  </si>
  <si>
    <t>533423241100002186105</t>
  </si>
  <si>
    <t>预算两新党委党建工作经费</t>
  </si>
  <si>
    <t>事业发展类</t>
  </si>
  <si>
    <t>533423261100004899071</t>
  </si>
  <si>
    <t>职工遗属补助专项经费</t>
  </si>
  <si>
    <t>533423261100004909044</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</si>
  <si>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</si>
  <si>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</si>
  <si>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</si>
  <si>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</si>
  <si>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</si>
  <si>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</si>
  <si>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</si>
  <si>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</si>
  <si>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</si>
  <si>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</si>
  <si>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</si>
  <si>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</si>
  <si>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目标1：做好国家免疫规划疫苗和注射器需求计划，组织辖区内0-6岁适龄儿童的国家免疫规划疫苗接种实施，保证疫苗应用效果评估和疑似预防接种异常反应监测达到国家和省级要求，保证以乡镇（街道）为单位适龄儿童国家免疫规划疫苗接种率达到90％以上，保护儿童身体健康。
目标2：寄生虫病防治：建立和完善重点寄生生病防治与监测体系，加强寄生虫病防治技术培训和指导。维持灵敏的疟疾监测和响应体系，加强重点人群重点监测干预和技能培训。开展登革热等传播蚊媒监测和疑似病例实验室监测及复核，了解蚊媒消长变化佾况；规范处置暴发疫情，及时控制疫情扩散并开展效果评估，开展技术培训，保障人才队伍。
目标3：学生常见病及危害因素监测干预：到2024年，力争实现全县儿童青少年总体近视率在2018年的基础上每年降低0.5个百分点以上。
目标4：减少艾滋病新发感染，降低艾滋病死亡率。"						
</t>
  </si>
  <si>
    <t>产出指标</t>
  </si>
  <si>
    <t>数量指标</t>
  </si>
  <si>
    <t>新发麻风病患者2级畸残率</t>
  </si>
  <si>
    <t>&gt;=</t>
  </si>
  <si>
    <t>15</t>
  </si>
  <si>
    <t>%</t>
  </si>
  <si>
    <t>定量指标</t>
  </si>
  <si>
    <t xml:space="preserve">新发麻风病患者2级畸残率控制在15%以下。
</t>
  </si>
  <si>
    <t>质量指标</t>
  </si>
  <si>
    <t>麻风病可疑线索报告率</t>
  </si>
  <si>
    <t>90</t>
  </si>
  <si>
    <t xml:space="preserve">麻风病可疑线索报告率达到90%及以上。
</t>
  </si>
  <si>
    <t>效益指标</t>
  </si>
  <si>
    <t>社会效益</t>
  </si>
  <si>
    <t>密切接触者麻风病体检率</t>
  </si>
  <si>
    <t>95</t>
  </si>
  <si>
    <t xml:space="preserve">密切接触者麻风病体检率达到95%及以上。
</t>
  </si>
  <si>
    <t>满意度指标</t>
  </si>
  <si>
    <t>服务对象满意度</t>
  </si>
  <si>
    <t>免疫规划服务对象满意度</t>
  </si>
  <si>
    <t>80</t>
  </si>
  <si>
    <t xml:space="preserve">免疫规划服务对象满意度达到80%及以上。
</t>
  </si>
  <si>
    <t>目标1；满足人民日益增长的健康需求，传播健康知识，引导树立健康理念，提高居民健康素养水平；目标2：发挥公共卫生服务的作用，动员居民关心参与健康教育和健康促进工作；目标3：树立健康促进工作的意识，形成健康教育和健康促进有效性和积极性，推进健康促进工作的开展。目标4：吸烟严重危害人民健康。推动个人、家庭和社会认识吸烟及二手烟爆露的严重危害。鼓励领导干部，医务人员和教师发挥控烟引领作用，实施控烟行动。目标1：减少艾滋病新发感染，降低艾滋病死亡率。目标2：做好艾滋病监测、检测、推进艾滋病快速检测替代确证检测策略。目标3：完成婚前保健人群、孕产妇的检测任务，做好预防母婴传播工作。目标4：加强对艾滋病毒感染和病人的随访管理，及时转介，提高人生存质量，减少二代传播。目标6：开展防艾宣传工作 ，提高大众防治意识和只是水平</t>
  </si>
  <si>
    <t>政策宣传场次</t>
  </si>
  <si>
    <t>=</t>
  </si>
  <si>
    <t>11</t>
  </si>
  <si>
    <t>次</t>
  </si>
  <si>
    <t>定性指标</t>
  </si>
  <si>
    <t>业务培训</t>
  </si>
  <si>
    <t>目标1：减少艾滋病新发感染，降低艾滋病死亡率。目标2：做好艾滋病监测、检测、推进艾滋病快速检测替代确证检测策略。目标3：完成婚前保健人群、孕产妇的检测任务，做好预防母婴传播工作。目标4：加强对艾滋病毒感染和病人的随访管理，及时转介，提高人生存质量，减少二代传播。目标6：开展防艾宣传工作 ，提高大众防治意识和只是水</t>
  </si>
  <si>
    <t>督导考核</t>
  </si>
  <si>
    <t>政策宣传场次率</t>
  </si>
  <si>
    <t>85%</t>
  </si>
  <si>
    <t>目标1：减少艾滋病新发感染，降低艾滋病死亡率。目标2：做好艾滋病监测、检测、推进艾滋病快速检测替代确证检测策略。目标3：完成婚前保健人群、孕产妇的检测任务，做好预防母婴传播工作。目标4：加强对艾滋病毒感染和病人的随访管理，及时转介，提高人生存质量，减少二代传播。目标6：开展防艾宣传工作 ，提高大众防治意识和只是水平</t>
  </si>
  <si>
    <t>培训出勤率</t>
  </si>
  <si>
    <t>100</t>
  </si>
  <si>
    <t>参训率</t>
  </si>
  <si>
    <t>反映预算部门（单位）组织开展各类培训中预计参训情况。
参训率=（年参训人数/应参训人数）*100%。""</t>
  </si>
  <si>
    <t>省级防治艾滋病政府购买社会组织服务项目结题验收通过率</t>
  </si>
  <si>
    <t>85</t>
  </si>
  <si>
    <t>第四轮全国艾滋病综合防治示范区任务完成率</t>
  </si>
  <si>
    <t>经济效益</t>
  </si>
  <si>
    <t>群众知晓率</t>
  </si>
  <si>
    <t>反映补助政策的宣传效果情况。
政策知晓率=调查中补助政策知晓人数/调查总人数*100%""</t>
  </si>
  <si>
    <t>参训人员满意度</t>
  </si>
  <si>
    <t>反映参训人员对培训内容、讲师授课、课程设置和培训效果等的满意度。
参训人员满意度=（对培训整体满意的参训人数/参训总人数）*100%""
"</t>
  </si>
  <si>
    <t>基本公共卫生服务项目及考核督导经费县、州、省、中央补助专项资金。目标1.免费向城乡居民提供基本公共卫生服务，促进基本公共卫生服务逐步均等化。按照《国家基本公共卫生服务规范（第三版）》为城乡居民建立健康档案，开展健康教育、预防接种等服务，将0-6岁儿童、65岁及以上老年人、毕产妇、原发性高血压和2型糖尿病患者、严重辅神障码患者、结核销患者列为重点人群、提供针对性的健康管理服务。
目标2:确保贫困人口农村妇女“两癌”检查目标人群覆盖率达45%以上，免费华前优生健康检查目标人群覆盖率达80%以上，综合节育率达到80%以上，农村妇女增补叶酸服用率达到90%以上，营养包目标人群覆盖率达到80%以上，地中海贫血筛查任务完成率、地中海贫血基因检测率达到80%以上。
目标3:1.监测流感活动水平和流行动态，及时发现毒株变异情况，进一步提高网络实验室和响点医院工作质量：2.及时发现人感染H7N9等禽流感病例并开展处置。减少疫情造成的危害；3.掌握手足口病病原谱构成、变迁及毒力变化，提高实验室检测水平。4.2022新发麻风消人2级畸残率控制在20%以下，联合化疗覆盖率100%,规则治疗率95%以上。麻风反应、神经炎和严重药物不良反应治疗率100%.5.建立健全全省伤害监测系统，及时掌握我省伤害的发生水平、流行特征及变化通勢，为伤害防制政策、策略和措施的制定、实施及效果评价提供科学依据。6.完成城市饮用水和农村饮用水水质卫生监测，7.亮成农村环境卫生监测。8.亮成空气污染（雾鑫）对人群健康影响监测。9.完成公共场所健廉危害因素监测。
目标4:为贯彻落实《中华人民共和国食品安全法》，扎实做好食品安全标准跟踪评价工作，按照国家卫生健康委安持部署，结合我省实际做好2025年食品安全国家标准和地方标准跟踪评价工作，通过开展食品安全国家标准和地方标准跟踪评价，了解掌提标准执行情况及需求情况，发现标准存在的问题，为标准修订、清理和完善提供科学依据。
目标5:按照国家及省卫生健康委安排部署，认真充成好2025年卫生健康国家随机监督抽查计划任务及其他卫生监督管理任务。
目标6:监测工作的考核评估以区县为单位的优良率达到80%以上。</t>
  </si>
  <si>
    <t>适龄儿童国家免疫规划疫苗接种率</t>
  </si>
  <si>
    <t>基本公共卫生服务项目及考核督导经费县、州、省、中央补助专项资金。目标1.免费向城乡居民提供基本公共卫生服务，促进基本公共卫生服务逐步均等化。按照《国家基本公共卫生服务规范（第三版）》为城乡居民建立健康档案，开展健康教育、预防接种等服务，将0-6岁儿童、65岁及以上老年人、毕产妇、原发性高血压和2型糖尿病患者、严重辅神障码患者、结核销患者列为重点人群、提供针对性的健康管理服务。
目标2:确保贫困人口</t>
  </si>
  <si>
    <t>营养包目标人群覆盖率</t>
  </si>
  <si>
    <t>89</t>
  </si>
  <si>
    <t>依据迪财社【2023】34号、20号、123号基本公共卫生服务项目及考核督导经费县、州、省、中央补助专项资金。目标1.免费向城乡居民提供基本公共卫生服务，促进基本公共卫生服务逐步均等化。按照《国家基本公共卫生服务规范（第三版）》为城乡居民建立健康档案，开展健康教育、预防接种等服务，将0-6岁儿童、65岁及以上老年人、毕产妇、原发性高血压和2型糖尿病患者、严重辅神障码患者、结核销患者列为重点人群、提供针对性的健康管理服务。
目标2:2022年，确保贫困人口农村妇女“两癌”检查目标人群覆盖率达45%以上，免费华前优生健康检查目标人群覆盖率达80%以上，综合节育率达到80%以上，农村妇女增补叶酸服用率达到90%以上，营养包目标人群覆盖率达到80%以上，地中海贫血筛查任务完成率、地中海贫血基因检测率达到80%以上。
目标3:1.监测流感活动水平和流行动态，及时发现毒株变异情况，进一步提高网络实验室和响点医院工作质量：2.及时发现人感染H7N9等禽流感病例并开展处置。减少疫情造成的危害；3.掌握手足口病病原谱构成、变迁及毒力变化，提高实验室检测水平。4.2022新发麻风消人2级畸残率控制在20%以下，联合化疗覆盖率100%,规则治疗率95%以上。麻风反应、神经炎和严重药物不良反应治疗率100%.5.建立健全全省伤害监测系统，及时掌握我省伤害的发生水平、流行特征及变化通勢，为伤害防制政策、策略和措施的制定、实施及效果评价提供科学依据。6.完成城市饮用水和农村饮用水</t>
  </si>
  <si>
    <t>密切接触者检查率</t>
  </si>
  <si>
    <t>贫困人口“两癌”检查目标人群覆盖率</t>
  </si>
  <si>
    <t>60</t>
  </si>
  <si>
    <t>乡镇督导次数</t>
  </si>
  <si>
    <t>不低于3次</t>
  </si>
  <si>
    <t>年</t>
  </si>
  <si>
    <t xml:space="preserve">基本公共卫生服务项目及考核督导经费县、州、省、中央补助专项资金。目标1.免费向城乡居民提供基本公共卫生服务，促进基本公共卫生服务逐步均等化。按照《国家基本公共卫生服务规范（第三版）》为城乡居民建立健康档案，开展健康教育、预防接种等服务，将0-6岁儿童、65岁及以上老年人、毕产妇、原发性高血压和2型糖尿病患者、严重辅神障码患者、结核销患者列为重点人群、提供针对性的健康管理服务。
</t>
  </si>
  <si>
    <t>公共卫生培训</t>
  </si>
  <si>
    <t>不低于1次</t>
  </si>
  <si>
    <t>乡镇开展业务指导评价覆盖率</t>
  </si>
  <si>
    <t>突发公共卫生事件报告率</t>
  </si>
  <si>
    <t>依据迪财社【2022】37号、17号、71号基本公共卫生服务项目及考核督导经费县、州、省、中央补助专项资金。目标1.免费向城乡居民提供基本公共卫生服务，促进基本公共卫生服务逐步均等化。按照《国家基本公共卫生服务规范（第三版）》为城乡居民建立健康档案，开展健康教育、预防接种等服务，将0-6岁儿童、65岁及以上老年人、毕产妇、原发性高血压和2型糖尿病患者、严重辅神障码患者、结核销患者列为重点人群、提供针对性的健康管理服务。
目标2:2022年，确保贫困人口农村妇女“两癌”检查目标人群覆盖率达45%以上，免费华前优生健康检查目标人群覆盖率达80%以上，综合节育率达到80%以上，农村妇女增补叶酸服用率达到90%以上，营养包目标人群覆盖率达到80%以上，地中海贫血筛查任务完成率、地中海贫血基因检测率达到80%以上。
目标3:1.监测流感活动水平和流行动态，及时发现毒株变异情况，进一步提高网络实验室和响点医院工作质量：2.及时发现人感染H7N9等禽流感病例并开展处置。减少疫情造成的危害；3.掌握手足口病病原谱构成、变迁及毒力变化，提高实验室检测水平。4.2022新发麻风消人2级畸残率控制在20%以下，联合化疗覆盖率100%,规则治疗率95%以上。麻风反应、神经炎和严重药物不良反应治疗率100%.5.建立健全全省伤害监测系统，及时掌握我省伤害的发生水平、流行特征及变化通勢，为伤害防制政策、策略和措施的制定、实施及效果评价提供科学依据。6.完成城市饮用水和农村饮用水水质卫生监测，7.亮成农村</t>
  </si>
  <si>
    <t>人员培训达标率</t>
  </si>
  <si>
    <t>居民健康水平</t>
  </si>
  <si>
    <t>持续提高</t>
  </si>
  <si>
    <t>公共卫生服务水平</t>
  </si>
  <si>
    <t>居民健康保健意识和健康知识知晓率</t>
  </si>
  <si>
    <t>省内突然发生的、造成或可能造成对公众健康严重损害的重大传染病疫情、群体性不明原因疾病、重大食物和职业中毒及其他重大突发公共卫生事件的预防和应急处置；邻国或邻省发生的、对我省构成严重威胁的突发公共卫生事件的预防和应急处置。</t>
  </si>
  <si>
    <t>患者医疗救治率</t>
  </si>
  <si>
    <t>现场医疗卫生人员保护率</t>
  </si>
  <si>
    <t>突发疫情有效处置率</t>
  </si>
  <si>
    <t xml:space="preserve">"目标1：督促健康迪庆行动年度重点工作有效落实，科学系统评价各地、各健康迪庆行动议事协调机构工作完成情况。
目标2：强化县党委和政府全面推进健康云南建设主体责任，推动各地健全完善组织推进机制，加大健康迪庆行动实施力度，加快把健康融入所有政策，形成“大卫生、大健康”工作格局，确保健康迪庆行动各项任务有效落实、主要目标指标如期实现。"						
</t>
  </si>
  <si>
    <t>慢病综合防控示范区创建（复评）</t>
  </si>
  <si>
    <t xml:space="preserve">目标1：督促健康迪庆行动年度重点工作有效落实，科学系统评价各地、各健康迪庆行动议事协调机构工作完成情况。
目标2：强化县党委和政府全面推进健康云南建设主体责任，推动各地健全完善组织推进机制，加大健康迪庆行动实施力度，加快把健康融入所有政策，形成“大卫生、大健康”工作格局，确保健康迪庆行动各项任务有效落实、主要目标指标如期实现。
</t>
  </si>
  <si>
    <t>高血压患者规范管理率</t>
  </si>
  <si>
    <t xml:space="preserve">目标1：督促健康迪庆行动年度重点工作有效落实，科学系统评价各地、各健康迪庆行动议事协调机构工作完成情况。
目标2：强化县党委和政府全面推进健康云南建设主体责任，推动各地健全完善组织推进机制，加大健康迪庆行动实施力度，加快把健康融入所有政策，形成“大卫生、大健康”工作格局，确保健康迪庆行动各项任务有效落实、主要目标指标如期实现。"
</t>
  </si>
  <si>
    <t>时效指标</t>
  </si>
  <si>
    <t>年度健康体检参与率</t>
  </si>
  <si>
    <t>75</t>
  </si>
  <si>
    <t>居民健康素养水平（%）</t>
  </si>
  <si>
    <t xml:space="preserve">"目标1：督促健康迪庆行动年度重点工作有效落实，科学系统评价各地、各健康迪庆行动议事协调机构工作完成情况。
目标2：强化县党委和政府全面推进健康云南建设主体责任，推动各地健全完善组织推进机制，加大健康迪庆行动实施力度，加快把健康融入所有政策，形成“大卫生、大健康”工作格局，确保健康迪庆行动各项任务有效落实、主要目标指标如期实现。"
</t>
  </si>
  <si>
    <t>居民满意度</t>
  </si>
  <si>
    <t>切实加强社会组织党委的建设工作，健全领导体制和工作机制，加强党的队伍建设，做好党员发展、加强党员教育管理、真心关爱服务党员；加强党务工作者队伍建设；加强组织领导。重点加强党的理论和路线方针政策、党内法规和国家法律法规、党委知识等方面的教育培训，提高做好群众工作</t>
  </si>
  <si>
    <t>支持下属社会社会组织党组织开展日常工作</t>
  </si>
  <si>
    <t>6个</t>
  </si>
  <si>
    <t>个</t>
  </si>
  <si>
    <t>组织社会组织党建培训、交流等活动</t>
  </si>
  <si>
    <t>2次</t>
  </si>
  <si>
    <t>次/年</t>
  </si>
  <si>
    <t>组织社会组织党建培训、交流等活动至少每半年一次</t>
  </si>
  <si>
    <t>覆盖社会组织党员教育培训人次</t>
  </si>
  <si>
    <t>80%</t>
  </si>
  <si>
    <t>经费使用合规性</t>
  </si>
  <si>
    <t>100%</t>
  </si>
  <si>
    <t>党员经费支出合规率</t>
  </si>
  <si>
    <t>经费合规性</t>
  </si>
  <si>
    <t>社会组织党建工作提升度</t>
  </si>
  <si>
    <t>社会组织党组织满意度</t>
  </si>
  <si>
    <t>90%</t>
  </si>
  <si>
    <t>成本指标</t>
  </si>
  <si>
    <t>社会成本指标</t>
  </si>
  <si>
    <t>党支部凝聚力测评优秀率</t>
  </si>
  <si>
    <t>作用发挥</t>
  </si>
  <si>
    <t xml:space="preserve">过发放定期生活补助，确保符合条件的职工遗属（包括配偶、父母、未成年子女或完全丧失劳动能力的成年子女等）基本生活需求得到有效保障，缓解其因职工离世带来的经济压力，维护单位职工家庭稳定，体现单位社会责任与人文关怀。						
</t>
  </si>
  <si>
    <t>遗属人员补助发放率</t>
  </si>
  <si>
    <t xml:space="preserve">遗属人员补助发放率达到100%
</t>
  </si>
  <si>
    <t>遗嘱补助发放时效</t>
  </si>
  <si>
    <t>按季度</t>
  </si>
  <si>
    <t>季度</t>
  </si>
  <si>
    <t xml:space="preserve">按季度准时发放遗属补助。
</t>
  </si>
  <si>
    <t>维护单位职工家庭和谐与社会稳定</t>
  </si>
  <si>
    <t>中长期</t>
  </si>
  <si>
    <t xml:space="preserve">维护单位职工家庭和谐与社会稳定
</t>
  </si>
  <si>
    <t>遗属人员对资金发放工作的满意度</t>
  </si>
  <si>
    <t xml:space="preserve">遗属人员对资金发放工作的满意度达到90%及以上。
</t>
  </si>
  <si>
    <t>经济成本指标</t>
  </si>
  <si>
    <t>农业户口正常遗属补助金额</t>
  </si>
  <si>
    <t>农业户口正常遗属补助标准不低于标准，否则不得分。</t>
  </si>
  <si>
    <t>深入推进社会治安综合治理，健全立体化社会治安防控体系，不断创新和完善特殊人群管理服务，依法加强严重精神障碍患者救助救治工作，建立健全政府、社会、家庭三位一体关怀帮扶体系，积极开展社会化、综合化、开放式精神疾病治疗康护工作通过以奖代补等方法，，促进严重精神障碍患者监护人切实履行监护责任，积极配合治疗并开展康护训练，妥善看护好居家患者，确保不因疏于救治管理而发生危害社会案（事）件发生。</t>
  </si>
  <si>
    <t>以奖代补监护人</t>
  </si>
  <si>
    <t>135</t>
  </si>
  <si>
    <t>人</t>
  </si>
  <si>
    <t>政策宣讲</t>
  </si>
  <si>
    <t>政策获得感</t>
  </si>
  <si>
    <t>服务管理满意度</t>
  </si>
  <si>
    <t>99</t>
  </si>
  <si>
    <t xml:space="preserve"> 目标1：实施农村计划生育家庭奖励扶助制度，解决农村独生子女家庭的养老问题，提高家庭发展能力；
目标2：实施计划生育家庭特备扶助制度，缓解计划生育困难家庭在生产、生活、医疗和养老等方面的特殊困难， 保障和改善民生，促进生活和谐稳定。</t>
  </si>
  <si>
    <t>独生子女伤残家庭扶助金人数</t>
  </si>
  <si>
    <t>25</t>
  </si>
  <si>
    <t xml:space="preserve">按照迪政办发【2020】26号文件，按原标准补助,中央补助768元/人，其余由省级全部承担
</t>
  </si>
  <si>
    <t>独生子女死亡家庭扶助金人数</t>
  </si>
  <si>
    <t>185</t>
  </si>
  <si>
    <t>按照迪政办发【2020】26号文件：中央：省：州：县 = 80:18:0.6:1.4（即：中央补助80%；省级补助剩余20%的90%；州、县补助剩余20%的10%，并按照3:7承担）。根据迪财社【2022】130号文件：2022年下半年开始提标：上半年死亡家庭450元/人.月，下半年590元/人.月；上半年伤残家庭350元/人.月，下半年460元/人.月。即2023年发放标准为：死亡家庭7080元</t>
  </si>
  <si>
    <t>扶助计划生育手术并发症人数</t>
  </si>
  <si>
    <t>按照迪政办发【2020】26号文件，按原比例补助，中央80%，省级20%。根据迪财社【2022】130号文件：2022年下半年开始提标：上半年一级400元/人.月，下半年520元/人.月；上半年二级300元/人.月，下半年390元/人.月；上半年三级200元/人.月，下半年260元/人.月。即2023年发放标准为：并发症一级6240元/人.年；并发症二级4680元/人.年；并发症三级3120元/人</t>
  </si>
  <si>
    <t>农村部分计划生育家庭奖励扶助人数</t>
  </si>
  <si>
    <t>1500</t>
  </si>
  <si>
    <t>计生家庭特殊护理补贴</t>
  </si>
  <si>
    <t>30</t>
  </si>
  <si>
    <t xml:space="preserve">按照《中共维西县委、维西县人民政府印发&lt;关于优化生育政策促进人口长期均衡发展的实施方案&gt;的通知》精神对计划生育特殊家庭成员中的审核长期不能自理、经济困难的老年人发放不低于100元/人/年的护理补贴，以1000元/人/年进行测算
</t>
  </si>
  <si>
    <t>资金发放到位率</t>
  </si>
  <si>
    <t>目标1：实施农村计划生育家庭奖励扶助制度，解决农村独生子女家庭的养老问题，提高家庭发展能力；
目标2：实施计划生育家庭特备扶助制度，缓解计划生育困难家庭在生产、生活、医疗和养老等方面的特殊困难， 保障和改善民生，促进生活和谐稳定。</t>
  </si>
  <si>
    <t>家庭发展能力</t>
  </si>
  <si>
    <t>逐步提高</t>
  </si>
  <si>
    <t>社会稳定水平</t>
  </si>
  <si>
    <t>奖励扶助对象满意度</t>
  </si>
  <si>
    <t>通过逐步建立相关政策制度，医疗废物环境污染第三方治理市场机制进一步完善，加强医疗废物源头管理，提高医疗废物的管理水平，杜绝医疗废物随意丢弃、非法买卖等违法行为发生，完善医疗废物长效管理机制，实现医疗废物的收集、储存、运输和处置的全过程痕迹管理，防治疾病传播，保护环境和人体健康。</t>
  </si>
  <si>
    <t>医疗废物处置率</t>
  </si>
  <si>
    <t>医疗废物管理水平</t>
  </si>
  <si>
    <t>防治疾病传播率</t>
  </si>
  <si>
    <t>医疗废物违法排放</t>
  </si>
  <si>
    <t>98</t>
  </si>
  <si>
    <t>医疗废物收集、运输、处置</t>
  </si>
  <si>
    <t>废物清运及时率</t>
  </si>
  <si>
    <t>各医疗卫生机构废物处置满意度</t>
  </si>
  <si>
    <t>预算06表</t>
  </si>
  <si>
    <t>2026年部门政府性基金预算支出预算表</t>
  </si>
  <si>
    <t>政府性基金预算支出预算表</t>
  </si>
  <si>
    <t>单位名称：全部</t>
  </si>
  <si>
    <t>本年政府性基金预算支出</t>
  </si>
  <si>
    <t>备注：2026年本单位无政府性基金预算支出预算,故此表为空。</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</si>
  <si>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</si>
  <si>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</si>
  <si>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</si>
  <si>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</si>
  <si>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</si>
  <si>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</si>
  <si>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</si>
  <si>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</si>
  <si>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</si>
  <si>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</si>
  <si>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</si>
  <si>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车辆燃油费</t>
  </si>
  <si>
    <t>C23120302 车辆加油、添加燃料服务</t>
  </si>
  <si>
    <t>项</t>
  </si>
  <si>
    <t>检车费及洗车费</t>
  </si>
  <si>
    <t>C23120301 车辆维修和保养服务</t>
  </si>
  <si>
    <t>预算08表</t>
  </si>
  <si>
    <t>2026年部门政府购买服务预算表</t>
  </si>
  <si>
    <t>政府购买服务项目</t>
  </si>
  <si>
    <t>政府购买服务目录</t>
  </si>
  <si>
    <t>备注：2026年本单位无政府购买服务预算,故此表为空。</t>
  </si>
  <si>
    <t>预算09-1表</t>
  </si>
  <si>
    <t>2026年对下转移支付预算表</t>
  </si>
  <si>
    <t>单位名称（项目）</t>
  </si>
  <si>
    <t>地区</t>
  </si>
  <si>
    <t>政府性基金</t>
  </si>
  <si>
    <t>开发区</t>
  </si>
  <si>
    <t>香格里拉市</t>
  </si>
  <si>
    <t>德钦县</t>
  </si>
  <si>
    <t>维西县</t>
  </si>
  <si>
    <t>备注：2026年本单位无对下转移支付预算,故此表为空。</t>
  </si>
  <si>
    <t>预算09-2表</t>
  </si>
  <si>
    <t>2026年对下转移支付绩效目标表</t>
  </si>
  <si>
    <t/>
  </si>
  <si>
    <t>预算10表</t>
  </si>
  <si>
    <t>2026年新增资产配置表</t>
  </si>
  <si>
    <t>资产类别</t>
  </si>
  <si>
    <t>资产分类代码.名称</t>
  </si>
  <si>
    <t>资产名称</t>
  </si>
  <si>
    <t>计量单位</t>
  </si>
  <si>
    <t>财政部门批复数（元）</t>
  </si>
  <si>
    <t>单价</t>
  </si>
  <si>
    <t>金额</t>
  </si>
  <si>
    <t>备注：2026年本单位无新增资产配置,故此表为空。</t>
  </si>
  <si>
    <t>预算11表</t>
  </si>
  <si>
    <t>2026年上级补助项目支出预算表</t>
  </si>
  <si>
    <t>上级补助</t>
  </si>
  <si>
    <t>备注：2026年本单位无上级补助项目支出预算,故此表为空。</t>
  </si>
  <si>
    <t>预算12表</t>
  </si>
  <si>
    <t>2026年部门项目支出中期规划预算表</t>
  </si>
  <si>
    <t>项目级次</t>
  </si>
  <si>
    <t>2026年</t>
  </si>
  <si>
    <t>2027年</t>
  </si>
  <si>
    <t>2028年</t>
  </si>
  <si>
    <t>311 专项业务类</t>
  </si>
  <si>
    <t>本级</t>
  </si>
  <si>
    <t>312 民生类</t>
  </si>
  <si>
    <t>313 事业发展类</t>
  </si>
  <si>
    <t>备注：结合单位职能及年度工作安排，后续年度收支暂无法精准测算，因此未填报2027、2028年预算数据。</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</si>
</sst>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4">
    <font>
      <sz val="11"/>
      <color theme="1"/>
      <name val="宋体"/>
      <charset val="134"/>
      <scheme val="minor"/>
    </font>
    <font>
      <sz val="10"/>
      <color rgb="FF000000"/>
      <name val="宋体"/>
      <charset val="134"/>
    </font>
    <font>
      <sz val="22"/>
      <color rgb="FF000000"/>
      <name val="方正小标宋简体"/>
      <charset val="134"/>
    </font>
    <font>
      <b/>
      <sz val="23"/>
      <color rgb="FF000000"/>
      <name val="宋体"/>
      <charset val="134"/>
    </font>
    <font>
      <sz val="9"/>
      <color rgb="FF000000"/>
      <name val="宋体"/>
      <charset val="134"/>
    </font>
    <font>
      <sz val="11"/>
      <color rgb="FF000000"/>
      <name val="宋体"/>
      <charset val="134"/>
    </font>
    <font>
      <sz val="10"/>
      <color theme="1"/>
      <name val="宋体"/>
      <charset val="134"/>
    </font>
    <font>
      <sz val="9"/>
      <color theme="1"/>
      <name val="宋体"/>
      <charset val="134"/>
    </font>
    <font>
      <b/>
      <sz val="23"/>
      <color theme="1"/>
      <name val="宋体"/>
      <charset val="134"/>
    </font>
    <font>
      <sz val="11"/>
      <color theme="1"/>
      <name val="宋体"/>
      <charset val="134"/>
    </font>
    <font>
      <sz val="10"/>
      <color rgb="FFFFFFFF"/>
      <name val="宋体"/>
      <charset val="134"/>
    </font>
    <font>
      <b/>
      <sz val="21"/>
      <color rgb="FF000000"/>
      <name val="宋体"/>
      <charset val="134"/>
    </font>
    <font>
      <sz val="22"/>
      <color theme="1"/>
      <name val="方正小标宋简体"/>
      <charset val="134"/>
    </font>
    <font>
      <sz val="18"/>
      <color theme="1"/>
      <name val="Microsoft Sans Serif"/>
      <charset val="134"/>
    </font>
    <font>
      <sz val="12"/>
      <color theme="1"/>
      <name val="宋体"/>
      <charset val="134"/>
    </font>
    <font>
      <sz val="20"/>
      <color rgb="FF000000"/>
      <name val="宋体"/>
      <charset val="134"/>
    </font>
    <font>
      <b/>
      <sz val="10"/>
      <color rgb="FF000000"/>
      <name val="宋体"/>
      <charset val="134"/>
    </font>
    <font>
      <b/>
      <sz val="9"/>
      <color rgb="FF000000"/>
      <name val="宋体"/>
      <charset val="134"/>
    </font>
    <font>
      <sz val="10"/>
      <color theme="1"/>
      <name val="Arial"/>
      <charset val="134"/>
    </font>
    <font>
      <sz val="28"/>
      <color rgb="FF000000"/>
      <name val="宋体"/>
      <charset val="134"/>
    </font>
    <font>
      <sz val="10"/>
      <color theme="1"/>
      <name val="Microsoft YaHei UI"/>
      <charset val="134"/>
    </font>
    <font>
      <sz val="30"/>
      <color rgb="FF000000"/>
      <name val="宋体"/>
      <charset val="134"/>
    </font>
    <font>
      <sz val="19"/>
      <color rgb="FF000000"/>
      <name val="宋体"/>
      <charset val="134"/>
    </font>
    <font>
      <b/>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protection locked="0"/>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3" borderId="14"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5" applyNumberFormat="0" applyFill="0" applyAlignment="0" applyProtection="0">
      <alignment vertical="center"/>
    </xf>
    <xf numFmtId="0" fontId="30" fillId="0" borderId="15" applyNumberFormat="0" applyFill="0" applyAlignment="0" applyProtection="0">
      <alignment vertical="center"/>
    </xf>
    <xf numFmtId="0" fontId="31" fillId="0" borderId="16" applyNumberFormat="0" applyFill="0" applyAlignment="0" applyProtection="0">
      <alignment vertical="center"/>
    </xf>
    <xf numFmtId="0" fontId="31" fillId="0" borderId="0" applyNumberFormat="0" applyFill="0" applyBorder="0" applyAlignment="0" applyProtection="0">
      <alignment vertical="center"/>
    </xf>
    <xf numFmtId="0" fontId="32" fillId="4" borderId="17" applyNumberFormat="0" applyAlignment="0" applyProtection="0">
      <alignment vertical="center"/>
    </xf>
    <xf numFmtId="0" fontId="33" fillId="5" borderId="18" applyNumberFormat="0" applyAlignment="0" applyProtection="0">
      <alignment vertical="center"/>
    </xf>
    <xf numFmtId="0" fontId="34" fillId="5" borderId="17" applyNumberFormat="0" applyAlignment="0" applyProtection="0">
      <alignment vertical="center"/>
    </xf>
    <xf numFmtId="0" fontId="35" fillId="6" borderId="19" applyNumberFormat="0" applyAlignment="0" applyProtection="0">
      <alignment vertical="center"/>
    </xf>
    <xf numFmtId="0" fontId="36" fillId="0" borderId="20" applyNumberFormat="0" applyFill="0" applyAlignment="0" applyProtection="0">
      <alignment vertical="center"/>
    </xf>
    <xf numFmtId="0" fontId="37" fillId="0" borderId="21" applyNumberFormat="0" applyFill="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2"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1" fillId="33" borderId="0" applyNumberFormat="0" applyBorder="0" applyAlignment="0" applyProtection="0">
      <alignment vertical="center"/>
    </xf>
    <xf numFmtId="176" fontId="43" fillId="0" borderId="7">
      <alignment horizontal="right" vertical="center"/>
    </xf>
    <xf numFmtId="49" fontId="43" fillId="0" borderId="7">
      <alignment horizontal="left" vertical="center" wrapText="1"/>
    </xf>
    <xf numFmtId="176" fontId="43" fillId="0" borderId="7">
      <alignment horizontal="right" vertical="center"/>
    </xf>
    <xf numFmtId="177" fontId="43" fillId="0" borderId="7">
      <alignment horizontal="right" vertical="center"/>
    </xf>
    <xf numFmtId="178" fontId="43" fillId="0" borderId="7">
      <alignment horizontal="right" vertical="center"/>
    </xf>
    <xf numFmtId="179" fontId="43" fillId="0" borderId="7">
      <alignment horizontal="right" vertical="center"/>
    </xf>
    <xf numFmtId="10" fontId="43" fillId="0" borderId="7">
      <alignment horizontal="right" vertical="center"/>
    </xf>
    <xf numFmtId="180" fontId="43" fillId="0" borderId="7">
      <alignment horizontal="right" vertical="center"/>
    </xf>
  </cellStyleXfs>
  <cellXfs count="250">
    <xf numFmtId="0" fontId="0" fillId="0" borderId="0" xfId="0" applyBorder="1" applyAlignment="1" applyProtection="1">
      <alignment vertical="center"/>
    </xf>
    <xf numFmtId="49" fontId="1" fillId="0" borderId="0" xfId="0" applyNumberFormat="1" applyFont="1" applyAlignment="1" applyProtection="1"/>
    <xf numFmtId="0" fontId="1" fillId="0" borderId="0" xfId="0" applyFont="1" applyAlignment="1" applyProtection="1"/>
    <xf numFmtId="0" fontId="1" fillId="0" borderId="0" xfId="0" applyFont="1" applyAlignment="1">
      <alignment horizontal="right" vertical="center"/>
      <protection locked="0"/>
    </xf>
    <xf numFmtId="0" fontId="2" fillId="0" borderId="0" xfId="0" applyFont="1" applyAlignment="1" applyProtection="1">
      <alignment horizontal="center" vertical="center"/>
    </xf>
    <xf numFmtId="0" fontId="3" fillId="0" borderId="0" xfId="0" applyFont="1" applyAlignment="1" applyProtection="1">
      <alignment horizontal="center" vertical="center"/>
    </xf>
    <xf numFmtId="0" fontId="4" fillId="0" borderId="0" xfId="0" applyFont="1" applyAlignment="1">
      <alignment horizontal="left" vertical="center"/>
      <protection locked="0"/>
    </xf>
    <xf numFmtId="0" fontId="5" fillId="0" borderId="0" xfId="0" applyFont="1" applyAlignment="1" applyProtection="1">
      <alignment horizontal="left" vertical="center"/>
    </xf>
    <xf numFmtId="0" fontId="5" fillId="0" borderId="0" xfId="0" applyFont="1" applyAlignment="1" applyProtection="1"/>
    <xf numFmtId="0" fontId="1" fillId="0" borderId="0" xfId="0" applyFont="1" applyAlignment="1">
      <alignment horizontal="right"/>
      <protection locked="0"/>
    </xf>
    <xf numFmtId="0" fontId="5" fillId="0" borderId="1" xfId="0" applyFont="1" applyBorder="1" applyAlignment="1">
      <alignment horizontal="center" vertical="center" wrapText="1"/>
      <protection locked="0"/>
    </xf>
    <xf numFmtId="0" fontId="5" fillId="0" borderId="1" xfId="0" applyFont="1" applyBorder="1" applyAlignment="1" applyProtection="1">
      <alignment horizontal="center" vertical="center" wrapText="1"/>
    </xf>
    <xf numFmtId="0" fontId="5" fillId="0" borderId="2" xfId="0" applyFont="1" applyBorder="1" applyAlignment="1" applyProtection="1">
      <alignment horizontal="center" vertical="center"/>
    </xf>
    <xf numFmtId="0" fontId="5" fillId="0" borderId="3" xfId="0" applyFont="1" applyBorder="1" applyAlignment="1" applyProtection="1">
      <alignment horizontal="center" vertical="center"/>
    </xf>
    <xf numFmtId="0" fontId="5" fillId="0" borderId="4" xfId="0" applyFont="1" applyBorder="1" applyAlignment="1" applyProtection="1">
      <alignment horizontal="center" vertical="center"/>
    </xf>
    <xf numFmtId="0" fontId="5" fillId="0" borderId="5" xfId="0" applyFont="1" applyBorder="1" applyAlignment="1">
      <alignment horizontal="center" vertical="center" wrapText="1"/>
      <protection locked="0"/>
    </xf>
    <xf numFmtId="0" fontId="5" fillId="0" borderId="5" xfId="0" applyFont="1" applyBorder="1" applyAlignment="1" applyProtection="1">
      <alignment horizontal="center" vertical="center" wrapText="1"/>
    </xf>
    <xf numFmtId="0" fontId="5" fillId="0" borderId="6" xfId="0" applyFont="1" applyBorder="1" applyAlignment="1">
      <alignment horizontal="center" vertical="center" wrapText="1"/>
      <protection locked="0"/>
    </xf>
    <xf numFmtId="0" fontId="5" fillId="0" borderId="6" xfId="0" applyFont="1" applyBorder="1" applyAlignment="1" applyProtection="1">
      <alignment horizontal="center" vertical="center" wrapText="1"/>
    </xf>
    <xf numFmtId="0" fontId="6" fillId="0" borderId="7" xfId="0" applyFont="1" applyBorder="1" applyAlignment="1" applyProtection="1">
      <alignment horizontal="center" vertical="center"/>
    </xf>
    <xf numFmtId="0" fontId="6" fillId="0" borderId="7" xfId="0" applyFont="1" applyBorder="1" applyAlignment="1">
      <alignment horizontal="center" vertical="center"/>
      <protection locked="0"/>
    </xf>
    <xf numFmtId="0" fontId="7" fillId="0" borderId="7" xfId="0" applyFont="1" applyBorder="1" applyAlignment="1">
      <alignment horizontal="left" vertical="center" wrapText="1"/>
      <protection locked="0"/>
    </xf>
    <xf numFmtId="0" fontId="7" fillId="0" borderId="7" xfId="0" applyFont="1" applyBorder="1" applyAlignment="1">
      <alignment horizontal="left" vertical="center"/>
      <protection locked="0"/>
    </xf>
    <xf numFmtId="4" fontId="4" fillId="0" borderId="7" xfId="0" applyNumberFormat="1" applyFont="1" applyBorder="1" applyAlignment="1">
      <alignment horizontal="right" vertical="center" wrapText="1"/>
      <protection locked="0"/>
    </xf>
    <xf numFmtId="49" fontId="7" fillId="0" borderId="7" xfId="50" applyFont="1">
      <alignment horizontal="left" vertical="center" wrapText="1"/>
    </xf>
    <xf numFmtId="0" fontId="7" fillId="0" borderId="2" xfId="0" applyFont="1" applyBorder="1" applyAlignment="1">
      <alignment horizontal="center" vertical="center" wrapText="1"/>
      <protection locked="0"/>
    </xf>
    <xf numFmtId="0" fontId="7" fillId="0" borderId="3" xfId="0" applyFont="1" applyBorder="1" applyAlignment="1">
      <alignment horizontal="left" vertical="center" wrapText="1"/>
      <protection locked="0"/>
    </xf>
    <xf numFmtId="0" fontId="7" fillId="0" borderId="4" xfId="0" applyFont="1" applyBorder="1" applyAlignment="1">
      <alignment horizontal="left" vertical="center" wrapText="1"/>
      <protection locked="0"/>
    </xf>
    <xf numFmtId="0" fontId="5" fillId="0" borderId="1" xfId="0" applyFont="1" applyBorder="1" applyAlignment="1" applyProtection="1">
      <alignment horizontal="center" vertical="center"/>
    </xf>
    <xf numFmtId="0" fontId="5" fillId="0" borderId="5" xfId="0" applyFont="1" applyBorder="1" applyAlignment="1" applyProtection="1">
      <alignment horizontal="center" vertical="center"/>
    </xf>
    <xf numFmtId="0" fontId="5" fillId="0" borderId="6" xfId="0" applyFont="1" applyBorder="1" applyAlignment="1" applyProtection="1">
      <alignment horizontal="center" vertical="center"/>
    </xf>
    <xf numFmtId="0" fontId="6" fillId="0" borderId="7" xfId="0" applyFont="1" applyBorder="1" applyAlignment="1">
      <alignment horizontal="center" vertical="center" wrapText="1"/>
      <protection locked="0"/>
    </xf>
    <xf numFmtId="0" fontId="7" fillId="0" borderId="7" xfId="0" applyFont="1" applyBorder="1" applyAlignment="1" applyProtection="1">
      <alignment horizontal="left" vertical="center"/>
    </xf>
    <xf numFmtId="0" fontId="6" fillId="0" borderId="2" xfId="0" applyFont="1" applyBorder="1" applyAlignment="1">
      <alignment horizontal="center" vertical="center" wrapText="1"/>
      <protection locked="0"/>
    </xf>
    <xf numFmtId="0" fontId="7" fillId="0" borderId="3" xfId="0" applyFont="1" applyBorder="1" applyAlignment="1" applyProtection="1">
      <alignment horizontal="left" vertical="center"/>
    </xf>
    <xf numFmtId="0" fontId="7" fillId="0" borderId="4" xfId="0" applyFont="1" applyBorder="1" applyAlignment="1" applyProtection="1">
      <alignment horizontal="left" vertical="center"/>
    </xf>
    <xf numFmtId="0" fontId="4" fillId="0" borderId="7" xfId="0" applyFont="1" applyBorder="1" applyAlignment="1">
      <alignment horizontal="right" vertical="center" wrapText="1"/>
      <protection locked="0"/>
    </xf>
    <xf numFmtId="0" fontId="4" fillId="0" borderId="0" xfId="0" applyFont="1" applyAlignment="1" applyProtection="1">
      <alignment horizontal="right" vertical="center"/>
    </xf>
    <xf numFmtId="0" fontId="2" fillId="0" borderId="0" xfId="0" applyFont="1" applyAlignment="1" applyProtection="1">
      <alignment horizontal="center" vertical="center" wrapText="1"/>
    </xf>
    <xf numFmtId="0" fontId="4" fillId="0" borderId="0" xfId="0" applyFont="1" applyAlignment="1" applyProtection="1">
      <alignment horizontal="left" vertical="center"/>
    </xf>
    <xf numFmtId="0" fontId="1" fillId="0" borderId="0" xfId="0" applyFont="1" applyAlignment="1" applyProtection="1">
      <alignment vertical="center"/>
    </xf>
    <xf numFmtId="0" fontId="6" fillId="0" borderId="0" xfId="0" applyFont="1" applyAlignment="1" applyProtection="1">
      <alignment horizontal="right" vertical="center" wrapText="1"/>
    </xf>
    <xf numFmtId="0" fontId="5" fillId="0" borderId="2" xfId="0" applyFont="1" applyBorder="1" applyAlignment="1" applyProtection="1">
      <alignment horizontal="center" vertical="center" wrapText="1"/>
    </xf>
    <xf numFmtId="0" fontId="5" fillId="0" borderId="3" xfId="0" applyFont="1" applyBorder="1" applyAlignment="1" applyProtection="1">
      <alignment horizontal="center" vertical="center" wrapText="1"/>
    </xf>
    <xf numFmtId="0" fontId="5" fillId="0" borderId="4" xfId="0" applyFont="1" applyBorder="1" applyAlignment="1" applyProtection="1">
      <alignment horizontal="center" vertical="center" wrapText="1"/>
    </xf>
    <xf numFmtId="0" fontId="5" fillId="0" borderId="7" xfId="0" applyFont="1" applyBorder="1" applyAlignment="1" applyProtection="1">
      <alignment horizontal="center" vertical="center" wrapText="1"/>
    </xf>
    <xf numFmtId="0" fontId="4" fillId="0" borderId="7" xfId="0" applyFont="1" applyBorder="1" applyAlignment="1" applyProtection="1">
      <alignment vertical="center" wrapText="1"/>
    </xf>
    <xf numFmtId="0" fontId="4" fillId="0" borderId="7" xfId="0" applyFont="1" applyBorder="1" applyAlignment="1" applyProtection="1">
      <alignment horizontal="right" vertical="center" wrapText="1"/>
    </xf>
    <xf numFmtId="0" fontId="4" fillId="0" borderId="7" xfId="0" applyFont="1" applyBorder="1" applyAlignment="1" applyProtection="1">
      <alignment horizontal="right" vertical="center"/>
    </xf>
    <xf numFmtId="0" fontId="4" fillId="0" borderId="7" xfId="0" applyFont="1" applyBorder="1" applyAlignment="1">
      <alignment horizontal="right" vertical="center"/>
      <protection locked="0"/>
    </xf>
    <xf numFmtId="0" fontId="4" fillId="0" borderId="2" xfId="0" applyFont="1" applyBorder="1" applyAlignment="1">
      <alignment horizontal="center" vertical="center" wrapText="1"/>
      <protection locked="0"/>
    </xf>
    <xf numFmtId="0" fontId="4" fillId="0" borderId="3" xfId="0" applyFont="1" applyBorder="1" applyAlignment="1">
      <alignment horizontal="center" vertical="center" wrapText="1"/>
      <protection locked="0"/>
    </xf>
    <xf numFmtId="0" fontId="4" fillId="0" borderId="4" xfId="0" applyFont="1" applyBorder="1" applyAlignment="1">
      <alignment horizontal="center" vertical="center" wrapText="1"/>
      <protection locked="0"/>
    </xf>
    <xf numFmtId="0" fontId="8" fillId="0" borderId="0" xfId="0" applyFont="1" applyAlignment="1">
      <alignment horizontal="center" vertical="center"/>
      <protection locked="0"/>
    </xf>
    <xf numFmtId="0" fontId="7" fillId="0" borderId="0" xfId="0" applyFont="1" applyAlignment="1">
      <alignment horizontal="left" vertical="center"/>
      <protection locked="0"/>
    </xf>
    <xf numFmtId="0" fontId="6" fillId="0" borderId="0" xfId="0" applyFont="1" applyAlignment="1" applyProtection="1">
      <alignment vertical="center"/>
    </xf>
    <xf numFmtId="0" fontId="5" fillId="0" borderId="7" xfId="0" applyFont="1" applyBorder="1" applyAlignment="1">
      <alignment horizontal="center" vertical="center"/>
      <protection locked="0"/>
    </xf>
    <xf numFmtId="0" fontId="4" fillId="0" borderId="7" xfId="0" applyFont="1" applyBorder="1" applyAlignment="1">
      <alignment horizontal="left" vertical="center" wrapText="1"/>
      <protection locked="0"/>
    </xf>
    <xf numFmtId="0" fontId="4" fillId="0" borderId="7" xfId="0" applyFont="1" applyBorder="1" applyAlignment="1" applyProtection="1">
      <alignment horizontal="center" vertical="center" wrapText="1"/>
    </xf>
    <xf numFmtId="0" fontId="4" fillId="0" borderId="7" xfId="0" applyFont="1" applyBorder="1" applyAlignment="1">
      <alignment horizontal="center" vertical="center"/>
      <protection locked="0"/>
    </xf>
    <xf numFmtId="0" fontId="4" fillId="0" borderId="7" xfId="0" applyFont="1" applyBorder="1" applyAlignment="1">
      <alignment horizontal="center" vertical="center" wrapText="1"/>
      <protection locked="0"/>
    </xf>
    <xf numFmtId="0" fontId="4" fillId="0" borderId="0" xfId="0" applyFont="1" applyAlignment="1">
      <alignment horizontal="right" vertical="center"/>
      <protection locked="0"/>
    </xf>
    <xf numFmtId="0" fontId="1" fillId="0" borderId="0" xfId="0" applyFont="1" applyAlignment="1" applyProtection="1">
      <alignment horizontal="right" vertical="center"/>
    </xf>
    <xf numFmtId="0" fontId="7" fillId="0" borderId="0" xfId="0" applyFont="1" applyAlignment="1">
      <alignment horizontal="right" vertical="center"/>
      <protection locked="0"/>
    </xf>
    <xf numFmtId="0" fontId="3" fillId="0" borderId="0" xfId="0" applyFont="1" applyAlignment="1">
      <alignment horizontal="center" vertical="center"/>
      <protection locked="0"/>
    </xf>
    <xf numFmtId="0" fontId="4" fillId="0" borderId="0" xfId="0" applyFont="1" applyAlignment="1" applyProtection="1">
      <alignment horizontal="left" vertical="center" wrapText="1"/>
    </xf>
    <xf numFmtId="0" fontId="5" fillId="0" borderId="0" xfId="0" applyFont="1" applyAlignment="1" applyProtection="1">
      <alignment wrapText="1"/>
    </xf>
    <xf numFmtId="0" fontId="1" fillId="0" borderId="0" xfId="0" applyFont="1" applyAlignment="1" applyProtection="1">
      <alignment horizontal="right" wrapText="1"/>
    </xf>
    <xf numFmtId="0" fontId="6" fillId="0" borderId="0" xfId="0" applyFont="1" applyAlignment="1">
      <alignment horizontal="right"/>
      <protection locked="0"/>
    </xf>
    <xf numFmtId="0" fontId="5" fillId="0" borderId="3" xfId="0" applyFont="1" applyBorder="1" applyAlignment="1">
      <alignment horizontal="center" vertical="center" wrapText="1"/>
      <protection locked="0"/>
    </xf>
    <xf numFmtId="0" fontId="5" fillId="0" borderId="4" xfId="0" applyFont="1" applyBorder="1" applyAlignment="1">
      <alignment horizontal="center" vertical="center" wrapText="1"/>
      <protection locked="0"/>
    </xf>
    <xf numFmtId="0" fontId="5" fillId="0" borderId="8" xfId="0" applyFont="1" applyBorder="1" applyAlignment="1" applyProtection="1">
      <alignment horizontal="center" vertical="center" wrapText="1"/>
    </xf>
    <xf numFmtId="0" fontId="9" fillId="0" borderId="7" xfId="0" applyFont="1" applyBorder="1" applyAlignment="1">
      <alignment horizontal="center" vertical="center"/>
      <protection locked="0"/>
    </xf>
    <xf numFmtId="0" fontId="9" fillId="0" borderId="7" xfId="0" applyFont="1" applyBorder="1" applyAlignment="1" applyProtection="1">
      <alignment horizontal="center" vertical="center"/>
    </xf>
    <xf numFmtId="0" fontId="9" fillId="0" borderId="2" xfId="0" applyFont="1" applyBorder="1" applyAlignment="1" applyProtection="1">
      <alignment horizontal="center" vertical="center"/>
    </xf>
    <xf numFmtId="0" fontId="7" fillId="0" borderId="7" xfId="0" applyFont="1" applyBorder="1" applyAlignment="1" applyProtection="1">
      <alignment horizontal="left" vertical="center" wrapText="1"/>
    </xf>
    <xf numFmtId="4" fontId="7" fillId="0" borderId="7" xfId="0" applyNumberFormat="1" applyFont="1" applyBorder="1" applyAlignment="1">
      <alignment horizontal="right" vertical="center"/>
      <protection locked="0"/>
    </xf>
    <xf numFmtId="4" fontId="7" fillId="0" borderId="2" xfId="0" applyNumberFormat="1" applyFont="1" applyBorder="1" applyAlignment="1">
      <alignment horizontal="right" vertical="center"/>
      <protection locked="0"/>
    </xf>
    <xf numFmtId="0" fontId="7" fillId="0" borderId="7" xfId="0" applyFont="1" applyBorder="1" applyAlignment="1" applyProtection="1">
      <alignment horizontal="center" vertical="center"/>
    </xf>
    <xf numFmtId="0" fontId="1" fillId="0" borderId="0" xfId="0" applyFont="1" applyAlignment="1" applyProtection="1">
      <alignment wrapText="1"/>
    </xf>
    <xf numFmtId="0" fontId="1" fillId="0" borderId="0" xfId="0" applyFont="1" applyAlignment="1">
      <protection locked="0"/>
    </xf>
    <xf numFmtId="0" fontId="7" fillId="0" borderId="0" xfId="0" applyFont="1" applyAlignment="1">
      <alignment vertical="top" wrapText="1"/>
      <protection locked="0"/>
    </xf>
    <xf numFmtId="0" fontId="3" fillId="0" borderId="0" xfId="0" applyFont="1" applyAlignment="1" applyProtection="1">
      <alignment horizontal="center" vertical="center" wrapText="1"/>
    </xf>
    <xf numFmtId="0" fontId="3" fillId="0" borderId="0" xfId="0" applyFont="1" applyAlignment="1">
      <alignment horizontal="center" vertical="center" wrapText="1"/>
      <protection locked="0"/>
    </xf>
    <xf numFmtId="0" fontId="5" fillId="0" borderId="0" xfId="0" applyFont="1" applyAlignment="1">
      <protection locked="0"/>
    </xf>
    <xf numFmtId="0" fontId="5" fillId="0" borderId="9" xfId="0" applyFont="1" applyBorder="1" applyAlignment="1" applyProtection="1">
      <alignment horizontal="center" vertical="center" wrapText="1"/>
    </xf>
    <xf numFmtId="0" fontId="5" fillId="0" borderId="9" xfId="0" applyFont="1" applyBorder="1" applyAlignment="1">
      <alignment horizontal="center" vertical="center" wrapText="1"/>
      <protection locked="0"/>
    </xf>
    <xf numFmtId="0" fontId="5" fillId="0" borderId="10" xfId="0" applyFont="1" applyBorder="1" applyAlignment="1" applyProtection="1">
      <alignment horizontal="center" vertical="center" wrapText="1"/>
    </xf>
    <xf numFmtId="0" fontId="5" fillId="0" borderId="10" xfId="0" applyFont="1" applyBorder="1" applyAlignment="1">
      <alignment horizontal="center" vertical="center" wrapText="1"/>
      <protection locked="0"/>
    </xf>
    <xf numFmtId="0" fontId="5" fillId="0" borderId="11" xfId="0" applyFont="1" applyBorder="1" applyAlignment="1" applyProtection="1">
      <alignment horizontal="center" vertical="center" wrapText="1"/>
    </xf>
    <xf numFmtId="0" fontId="5" fillId="0" borderId="11" xfId="0" applyFont="1" applyBorder="1" applyAlignment="1">
      <alignment horizontal="center" vertical="center" wrapText="1"/>
      <protection locked="0"/>
    </xf>
    <xf numFmtId="3" fontId="5" fillId="0" borderId="6" xfId="0" applyNumberFormat="1" applyFont="1" applyBorder="1" applyAlignment="1" applyProtection="1">
      <alignment horizontal="center" vertical="center"/>
    </xf>
    <xf numFmtId="0" fontId="4" fillId="0" borderId="6" xfId="0" applyFont="1" applyBorder="1" applyAlignment="1" applyProtection="1">
      <alignment horizontal="left" vertical="center" wrapText="1"/>
    </xf>
    <xf numFmtId="0" fontId="4" fillId="0" borderId="11" xfId="0" applyFont="1" applyBorder="1" applyAlignment="1" applyProtection="1">
      <alignment horizontal="left" vertical="center" wrapText="1"/>
    </xf>
    <xf numFmtId="0" fontId="4" fillId="0" borderId="11" xfId="0" applyFont="1" applyBorder="1" applyAlignment="1">
      <alignment horizontal="left" vertical="center" wrapText="1"/>
      <protection locked="0"/>
    </xf>
    <xf numFmtId="4" fontId="4" fillId="0" borderId="11" xfId="0" applyNumberFormat="1" applyFont="1" applyBorder="1" applyAlignment="1">
      <alignment horizontal="right" vertical="center"/>
      <protection locked="0"/>
    </xf>
    <xf numFmtId="0" fontId="4" fillId="0" borderId="12" xfId="0" applyFont="1" applyBorder="1" applyAlignment="1" applyProtection="1">
      <alignment horizontal="center" vertical="center"/>
    </xf>
    <xf numFmtId="0" fontId="4" fillId="0" borderId="13" xfId="0" applyFont="1" applyBorder="1" applyAlignment="1" applyProtection="1">
      <alignment horizontal="left" vertical="center"/>
    </xf>
    <xf numFmtId="0" fontId="4" fillId="0" borderId="13" xfId="0" applyFont="1" applyBorder="1" applyAlignment="1">
      <alignment horizontal="left" vertical="center"/>
      <protection locked="0"/>
    </xf>
    <xf numFmtId="0" fontId="6" fillId="0" borderId="0" xfId="0" applyFont="1" applyAlignment="1" applyProtection="1">
      <alignment wrapText="1"/>
    </xf>
    <xf numFmtId="0" fontId="4" fillId="0" borderId="0" xfId="0" applyFont="1" applyAlignment="1">
      <alignment horizontal="right" vertical="center" wrapText="1"/>
      <protection locked="0"/>
    </xf>
    <xf numFmtId="0" fontId="4" fillId="0" borderId="0" xfId="0" applyFont="1" applyAlignment="1" applyProtection="1">
      <alignment horizontal="right" vertical="center" wrapText="1"/>
    </xf>
    <xf numFmtId="0" fontId="4" fillId="0" borderId="0" xfId="0" applyFont="1" applyAlignment="1">
      <alignment horizontal="right"/>
      <protection locked="0"/>
    </xf>
    <xf numFmtId="0" fontId="4" fillId="0" borderId="0" xfId="0" applyFont="1" applyAlignment="1">
      <alignment horizontal="right" wrapText="1"/>
      <protection locked="0"/>
    </xf>
    <xf numFmtId="0" fontId="4" fillId="0" borderId="0" xfId="0" applyFont="1" applyAlignment="1" applyProtection="1">
      <alignment horizontal="right" wrapText="1"/>
    </xf>
    <xf numFmtId="0" fontId="5" fillId="0" borderId="3" xfId="0" applyFont="1" applyBorder="1" applyAlignment="1">
      <alignment horizontal="center" vertical="center"/>
      <protection locked="0"/>
    </xf>
    <xf numFmtId="0" fontId="5" fillId="0" borderId="13" xfId="0" applyFont="1" applyBorder="1" applyAlignment="1" applyProtection="1">
      <alignment horizontal="center" vertical="center" wrapText="1"/>
    </xf>
    <xf numFmtId="0" fontId="5" fillId="0" borderId="13" xfId="0" applyFont="1" applyBorder="1" applyAlignment="1">
      <alignment horizontal="center" vertical="center"/>
      <protection locked="0"/>
    </xf>
    <xf numFmtId="0" fontId="5" fillId="0" borderId="13" xfId="0" applyFont="1" applyBorder="1" applyAlignment="1">
      <alignment horizontal="center" vertical="center" wrapText="1"/>
      <protection locked="0"/>
    </xf>
    <xf numFmtId="0" fontId="5" fillId="0" borderId="7" xfId="0" applyFont="1" applyBorder="1" applyAlignment="1">
      <alignment horizontal="center" vertical="center" wrapText="1"/>
      <protection locked="0"/>
    </xf>
    <xf numFmtId="4" fontId="4" fillId="0" borderId="7" xfId="0" applyNumberFormat="1" applyFont="1" applyBorder="1" applyAlignment="1">
      <alignment horizontal="right" vertical="center"/>
      <protection locked="0"/>
    </xf>
    <xf numFmtId="0" fontId="5" fillId="0" borderId="11" xfId="0" applyFont="1" applyBorder="1" applyAlignment="1" applyProtection="1">
      <alignment horizontal="center" vertical="center"/>
    </xf>
    <xf numFmtId="0" fontId="5" fillId="0" borderId="11" xfId="0" applyFont="1" applyBorder="1" applyAlignment="1">
      <alignment horizontal="center" vertical="center"/>
      <protection locked="0"/>
    </xf>
    <xf numFmtId="0" fontId="4" fillId="0" borderId="11" xfId="0" applyFont="1" applyBorder="1" applyAlignment="1" applyProtection="1">
      <alignment horizontal="right" vertical="center"/>
    </xf>
    <xf numFmtId="0" fontId="9" fillId="0" borderId="10" xfId="0" applyFont="1" applyBorder="1" applyAlignment="1">
      <alignment horizontal="center" vertical="center" wrapText="1"/>
      <protection locked="0"/>
    </xf>
    <xf numFmtId="0" fontId="9" fillId="0" borderId="13" xfId="0" applyFont="1" applyBorder="1" applyAlignment="1">
      <alignment horizontal="center" vertical="center"/>
      <protection locked="0"/>
    </xf>
    <xf numFmtId="0" fontId="9" fillId="0" borderId="13" xfId="0" applyFont="1" applyBorder="1" applyAlignment="1">
      <alignment horizontal="center" vertical="center" wrapText="1"/>
      <protection locked="0"/>
    </xf>
    <xf numFmtId="0" fontId="4" fillId="0" borderId="0" xfId="0" applyFont="1" applyAlignment="1" applyProtection="1">
      <alignment horizontal="right"/>
    </xf>
    <xf numFmtId="0" fontId="10" fillId="0" borderId="0" xfId="0" applyFont="1" applyAlignment="1">
      <alignment horizontal="right"/>
      <protection locked="0"/>
    </xf>
    <xf numFmtId="49" fontId="10" fillId="0" borderId="0" xfId="0" applyNumberFormat="1" applyFont="1" applyAlignment="1">
      <protection locked="0"/>
    </xf>
    <xf numFmtId="0" fontId="1" fillId="0" borderId="0" xfId="0" applyFont="1" applyAlignment="1" applyProtection="1">
      <alignment horizontal="right"/>
    </xf>
    <xf numFmtId="0" fontId="2" fillId="0" borderId="0" xfId="0" applyFont="1" applyAlignment="1">
      <alignment horizontal="center" vertical="center" wrapText="1"/>
      <protection locked="0"/>
    </xf>
    <xf numFmtId="0" fontId="11" fillId="0" borderId="0" xfId="0" applyFont="1" applyAlignment="1">
      <alignment horizontal="center" vertical="center" wrapText="1"/>
      <protection locked="0"/>
    </xf>
    <xf numFmtId="0" fontId="11" fillId="0" borderId="0" xfId="0" applyFont="1" applyAlignment="1">
      <alignment horizontal="center" vertical="center"/>
      <protection locked="0"/>
    </xf>
    <xf numFmtId="0" fontId="11" fillId="0" borderId="0" xfId="0" applyFont="1" applyAlignment="1" applyProtection="1">
      <alignment horizontal="center" vertical="center"/>
    </xf>
    <xf numFmtId="0" fontId="5" fillId="0" borderId="1" xfId="0" applyFont="1" applyBorder="1" applyAlignment="1">
      <alignment horizontal="center" vertical="center"/>
      <protection locked="0"/>
    </xf>
    <xf numFmtId="49" fontId="5" fillId="0" borderId="9" xfId="0" applyNumberFormat="1" applyFont="1" applyBorder="1" applyAlignment="1">
      <alignment horizontal="center" vertical="center" wrapText="1"/>
      <protection locked="0"/>
    </xf>
    <xf numFmtId="0" fontId="5" fillId="0" borderId="9" xfId="0" applyFont="1" applyBorder="1" applyAlignment="1">
      <alignment horizontal="center" vertical="center"/>
      <protection locked="0"/>
    </xf>
    <xf numFmtId="0" fontId="5" fillId="0" borderId="6" xfId="0" applyFont="1" applyBorder="1" applyAlignment="1">
      <alignment horizontal="center" vertical="center"/>
      <protection locked="0"/>
    </xf>
    <xf numFmtId="49" fontId="5" fillId="0" borderId="11" xfId="0" applyNumberFormat="1" applyFont="1" applyBorder="1" applyAlignment="1">
      <alignment horizontal="center" vertical="center" wrapText="1"/>
      <protection locked="0"/>
    </xf>
    <xf numFmtId="49" fontId="5" fillId="0" borderId="11" xfId="0" applyNumberFormat="1" applyFont="1" applyBorder="1" applyAlignment="1">
      <alignment horizontal="center" vertical="center"/>
      <protection locked="0"/>
    </xf>
    <xf numFmtId="0" fontId="4" fillId="0" borderId="6" xfId="0" applyFont="1" applyBorder="1" applyAlignment="1">
      <alignment horizontal="left" vertical="center" wrapText="1"/>
      <protection locked="0"/>
    </xf>
    <xf numFmtId="4" fontId="4" fillId="0" borderId="11" xfId="0" applyNumberFormat="1" applyFont="1" applyBorder="1" applyAlignment="1">
      <alignment horizontal="right" vertical="center" wrapText="1"/>
      <protection locked="0"/>
    </xf>
    <xf numFmtId="0" fontId="6" fillId="0" borderId="2" xfId="0" applyFont="1" applyBorder="1" applyAlignment="1">
      <alignment horizontal="center" vertical="center"/>
      <protection locked="0"/>
    </xf>
    <xf numFmtId="0" fontId="6" fillId="0" borderId="3" xfId="0" applyFont="1" applyBorder="1" applyAlignment="1">
      <alignment horizontal="center" vertical="center"/>
      <protection locked="0"/>
    </xf>
    <xf numFmtId="0" fontId="6" fillId="0" borderId="4" xfId="0" applyFont="1" applyBorder="1" applyAlignment="1">
      <alignment horizontal="center" vertical="center"/>
      <protection locked="0"/>
    </xf>
    <xf numFmtId="4" fontId="4" fillId="0" borderId="11" xfId="0" applyNumberFormat="1" applyFont="1" applyBorder="1" applyAlignment="1" applyProtection="1">
      <alignment horizontal="right" vertical="center"/>
    </xf>
    <xf numFmtId="4" fontId="4" fillId="0" borderId="11" xfId="0" applyNumberFormat="1" applyFont="1" applyBorder="1" applyAlignment="1" applyProtection="1">
      <alignment horizontal="right" vertical="center" wrapText="1"/>
    </xf>
    <xf numFmtId="3" fontId="5" fillId="0" borderId="7" xfId="0" applyNumberFormat="1" applyFont="1" applyBorder="1" applyAlignment="1" applyProtection="1">
      <alignment horizontal="center" vertical="center"/>
    </xf>
    <xf numFmtId="0" fontId="4" fillId="0" borderId="7" xfId="0" applyFont="1" applyBorder="1" applyAlignment="1" applyProtection="1">
      <alignment horizontal="left" vertical="center" wrapText="1"/>
    </xf>
    <xf numFmtId="0" fontId="6" fillId="0" borderId="7" xfId="0" applyFont="1" applyBorder="1" applyAlignment="1" applyProtection="1">
      <alignment horizontal="left" vertical="center" wrapText="1"/>
    </xf>
    <xf numFmtId="0" fontId="6" fillId="0" borderId="7" xfId="0" applyFont="1" applyBorder="1" applyAlignment="1" applyProtection="1">
      <alignment vertical="center"/>
    </xf>
    <xf numFmtId="0" fontId="7" fillId="0" borderId="7" xfId="0" applyFont="1" applyBorder="1">
      <alignment vertical="top"/>
      <protection locked="0"/>
    </xf>
    <xf numFmtId="0" fontId="6" fillId="0" borderId="0" xfId="0" applyFont="1" applyProtection="1">
      <alignment vertical="top"/>
    </xf>
    <xf numFmtId="3" fontId="6" fillId="0" borderId="7" xfId="0" applyNumberFormat="1" applyFont="1" applyBorder="1" applyAlignment="1" applyProtection="1">
      <alignment horizontal="center" vertical="center"/>
    </xf>
    <xf numFmtId="0" fontId="7" fillId="0" borderId="7" xfId="0" applyFont="1" applyBorder="1" applyAlignment="1">
      <alignment horizontal="center" vertical="center" wrapText="1"/>
      <protection locked="0"/>
    </xf>
    <xf numFmtId="0" fontId="7" fillId="0" borderId="7" xfId="0" applyFont="1" applyBorder="1" applyAlignment="1">
      <alignment horizontal="left" vertical="top" wrapText="1"/>
      <protection locked="0"/>
    </xf>
    <xf numFmtId="0" fontId="5" fillId="0" borderId="8" xfId="0" applyFont="1" applyBorder="1" applyAlignment="1" applyProtection="1">
      <alignment horizontal="center" vertical="center"/>
    </xf>
    <xf numFmtId="0" fontId="5" fillId="0" borderId="9" xfId="0" applyFont="1" applyBorder="1" applyAlignment="1" applyProtection="1">
      <alignment horizontal="center" vertical="center"/>
    </xf>
    <xf numFmtId="0" fontId="5" fillId="0" borderId="12" xfId="0" applyFont="1" applyBorder="1" applyAlignment="1">
      <alignment horizontal="center" vertical="center" wrapText="1"/>
      <protection locked="0"/>
    </xf>
    <xf numFmtId="176" fontId="7" fillId="0" borderId="7" xfId="51" applyFont="1">
      <alignment horizontal="right" vertical="center"/>
    </xf>
    <xf numFmtId="4" fontId="4" fillId="0" borderId="7" xfId="0" applyNumberFormat="1" applyFont="1" applyBorder="1" applyAlignment="1" applyProtection="1">
      <alignment horizontal="right" vertical="center" wrapText="1"/>
    </xf>
    <xf numFmtId="0" fontId="5" fillId="0" borderId="5" xfId="0" applyFont="1" applyBorder="1" applyAlignment="1">
      <alignment horizontal="center" vertical="center"/>
      <protection locked="0"/>
    </xf>
    <xf numFmtId="4" fontId="4" fillId="0" borderId="7" xfId="0" applyNumberFormat="1" applyFont="1" applyBorder="1" applyAlignment="1" applyProtection="1">
      <alignment horizontal="right" vertical="center"/>
    </xf>
    <xf numFmtId="0" fontId="6" fillId="0" borderId="0" xfId="0" applyFont="1">
      <alignment vertical="top"/>
      <protection locked="0"/>
    </xf>
    <xf numFmtId="49" fontId="1" fillId="0" borderId="0" xfId="0" applyNumberFormat="1" applyFont="1" applyAlignment="1">
      <protection locked="0"/>
    </xf>
    <xf numFmtId="0" fontId="2" fillId="0" borderId="0" xfId="0" applyFont="1" applyAlignment="1">
      <alignment horizontal="center" vertical="center"/>
      <protection locked="0"/>
    </xf>
    <xf numFmtId="0" fontId="5" fillId="0" borderId="0" xfId="0" applyFont="1" applyAlignment="1">
      <alignment horizontal="left" vertical="center"/>
      <protection locked="0"/>
    </xf>
    <xf numFmtId="0" fontId="5" fillId="0" borderId="2" xfId="0" applyFont="1" applyBorder="1" applyAlignment="1">
      <alignment horizontal="center" vertical="center"/>
      <protection locked="0"/>
    </xf>
    <xf numFmtId="3" fontId="6" fillId="0" borderId="7" xfId="0" applyNumberFormat="1" applyFont="1" applyBorder="1" applyAlignment="1">
      <alignment horizontal="center" vertical="center"/>
      <protection locked="0"/>
    </xf>
    <xf numFmtId="0" fontId="7" fillId="0" borderId="3" xfId="0" applyFont="1" applyBorder="1" applyAlignment="1">
      <alignment horizontal="left" vertical="center"/>
      <protection locked="0"/>
    </xf>
    <xf numFmtId="0" fontId="7" fillId="0" borderId="4" xfId="0" applyFont="1" applyBorder="1" applyAlignment="1">
      <alignment horizontal="left" vertical="center"/>
      <protection locked="0"/>
    </xf>
    <xf numFmtId="0" fontId="5" fillId="0" borderId="4" xfId="0" applyFont="1" applyBorder="1" applyAlignment="1">
      <alignment horizontal="center" vertical="center"/>
      <protection locked="0"/>
    </xf>
    <xf numFmtId="0" fontId="5" fillId="0" borderId="2" xfId="0" applyFont="1" applyBorder="1" applyAlignment="1">
      <alignment horizontal="center" vertical="center" wrapText="1"/>
      <protection locked="0"/>
    </xf>
    <xf numFmtId="0" fontId="6" fillId="0" borderId="0" xfId="0" applyFont="1" applyAlignment="1" applyProtection="1">
      <alignment horizontal="center" wrapText="1"/>
    </xf>
    <xf numFmtId="0" fontId="7" fillId="0" borderId="0" xfId="0" applyFont="1" applyAlignment="1" applyProtection="1"/>
    <xf numFmtId="0" fontId="7" fillId="0" borderId="0" xfId="0" applyFont="1" applyAlignment="1" applyProtection="1">
      <alignment horizontal="right" wrapText="1"/>
    </xf>
    <xf numFmtId="0" fontId="12" fillId="0" borderId="0" xfId="0" applyFont="1" applyAlignment="1">
      <alignment horizontal="center" vertical="center" wrapText="1"/>
      <protection locked="0"/>
    </xf>
    <xf numFmtId="0" fontId="13" fillId="0" borderId="0" xfId="0" applyFont="1" applyAlignment="1" applyProtection="1">
      <alignment horizontal="center" vertical="center" wrapText="1"/>
    </xf>
    <xf numFmtId="0" fontId="6" fillId="0" borderId="0" xfId="0" applyFont="1" applyAlignment="1" applyProtection="1"/>
    <xf numFmtId="0" fontId="9" fillId="0" borderId="1" xfId="0" applyFont="1" applyBorder="1" applyAlignment="1" applyProtection="1">
      <alignment horizontal="center" vertical="center" wrapText="1"/>
    </xf>
    <xf numFmtId="0" fontId="9" fillId="0" borderId="1"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xf numFmtId="0" fontId="9" fillId="0" borderId="6" xfId="0" applyFont="1" applyBorder="1" applyAlignment="1" applyProtection="1">
      <alignment horizontal="center" vertical="center" wrapText="1"/>
    </xf>
    <xf numFmtId="0" fontId="9" fillId="0" borderId="6" xfId="0" applyFont="1" applyBorder="1" applyAlignment="1" applyProtection="1">
      <alignment horizontal="center" vertical="center"/>
    </xf>
    <xf numFmtId="0" fontId="14" fillId="0" borderId="7" xfId="0" applyFont="1" applyBorder="1" applyAlignment="1" applyProtection="1">
      <alignment horizontal="center" vertical="center" wrapText="1"/>
    </xf>
    <xf numFmtId="0" fontId="14" fillId="0" borderId="2" xfId="0" applyFont="1" applyBorder="1" applyAlignment="1" applyProtection="1">
      <alignment horizontal="center" vertical="center" wrapText="1"/>
    </xf>
    <xf numFmtId="4" fontId="7" fillId="0" borderId="7" xfId="0" applyNumberFormat="1" applyFont="1" applyBorder="1" applyAlignment="1" applyProtection="1">
      <alignment horizontal="right" vertical="center"/>
    </xf>
    <xf numFmtId="4" fontId="7" fillId="0" borderId="2" xfId="0" applyNumberFormat="1" applyFont="1" applyBorder="1" applyAlignment="1" applyProtection="1">
      <alignment horizontal="right" vertical="center"/>
    </xf>
    <xf numFmtId="49" fontId="6" fillId="0" borderId="0" xfId="0" applyNumberFormat="1" applyFont="1" applyAlignment="1" applyProtection="1"/>
    <xf numFmtId="49" fontId="5" fillId="0" borderId="2" xfId="0" applyNumberFormat="1" applyFont="1" applyBorder="1" applyAlignment="1" applyProtection="1">
      <alignment horizontal="center" vertical="center" wrapText="1"/>
    </xf>
    <xf numFmtId="49" fontId="5" fillId="0" borderId="4" xfId="0" applyNumberFormat="1" applyFont="1" applyBorder="1" applyAlignment="1" applyProtection="1">
      <alignment horizontal="center" vertical="center" wrapText="1"/>
    </xf>
    <xf numFmtId="49" fontId="5" fillId="0" borderId="7" xfId="0" applyNumberFormat="1" applyFont="1" applyBorder="1" applyAlignment="1" applyProtection="1">
      <alignment horizontal="center" vertical="center"/>
    </xf>
    <xf numFmtId="0" fontId="5" fillId="0" borderId="7" xfId="0" applyFont="1" applyBorder="1" applyAlignment="1" applyProtection="1">
      <alignment horizontal="center" vertical="center"/>
    </xf>
    <xf numFmtId="49" fontId="5" fillId="0" borderId="7" xfId="0" applyNumberFormat="1" applyFont="1" applyBorder="1" applyAlignment="1">
      <alignment horizontal="center" vertical="center"/>
      <protection locked="0"/>
    </xf>
    <xf numFmtId="4" fontId="7" fillId="0" borderId="7" xfId="0" applyNumberFormat="1" applyFont="1" applyBorder="1" applyAlignment="1" applyProtection="1">
      <alignment horizontal="right" vertical="center" wrapText="1"/>
    </xf>
    <xf numFmtId="0" fontId="4" fillId="0" borderId="7" xfId="0" applyFont="1" applyBorder="1" applyAlignment="1" applyProtection="1">
      <alignment horizontal="left" vertical="center" wrapText="1" indent="1"/>
    </xf>
    <xf numFmtId="0" fontId="4" fillId="0" borderId="7" xfId="0" applyFont="1" applyBorder="1" applyAlignment="1" applyProtection="1">
      <alignment horizontal="left" vertical="center" wrapText="1" indent="2"/>
    </xf>
    <xf numFmtId="0" fontId="6" fillId="0" borderId="2" xfId="0" applyFont="1" applyBorder="1" applyAlignment="1" applyProtection="1">
      <alignment horizontal="center" vertical="center"/>
    </xf>
    <xf numFmtId="0" fontId="6" fillId="0" borderId="4" xfId="0" applyFont="1" applyBorder="1" applyAlignment="1" applyProtection="1">
      <alignment horizontal="center" vertical="center"/>
    </xf>
    <xf numFmtId="4" fontId="7" fillId="0" borderId="7" xfId="0" applyNumberFormat="1" applyFont="1" applyBorder="1" applyAlignment="1">
      <alignment horizontal="right" vertical="center" wrapText="1"/>
      <protection locked="0"/>
    </xf>
    <xf numFmtId="0" fontId="15" fillId="0" borderId="0" xfId="0" applyFont="1" applyAlignment="1" applyProtection="1">
      <alignment horizontal="center" vertical="center"/>
    </xf>
    <xf numFmtId="0" fontId="16" fillId="0" borderId="0" xfId="0" applyFont="1" applyAlignment="1" applyProtection="1">
      <alignment horizontal="center" vertical="center"/>
    </xf>
    <xf numFmtId="0" fontId="17" fillId="0" borderId="7" xfId="0" applyFont="1" applyBorder="1" applyAlignment="1" applyProtection="1">
      <alignment vertical="center"/>
    </xf>
    <xf numFmtId="4" fontId="4" fillId="0" borderId="7" xfId="0" applyNumberFormat="1" applyFont="1" applyBorder="1" applyAlignment="1" applyProtection="1">
      <alignment vertical="center"/>
    </xf>
    <xf numFmtId="0" fontId="17" fillId="0" borderId="7" xfId="0" applyFont="1" applyBorder="1" applyAlignment="1">
      <alignment horizontal="left" vertical="center"/>
      <protection locked="0"/>
    </xf>
    <xf numFmtId="0" fontId="4" fillId="0" borderId="7" xfId="0" applyFont="1" applyBorder="1" applyAlignment="1">
      <alignment vertical="center"/>
      <protection locked="0"/>
    </xf>
    <xf numFmtId="0" fontId="4" fillId="0" borderId="7" xfId="0" applyFont="1" applyBorder="1" applyAlignment="1">
      <alignment horizontal="left" vertical="center"/>
      <protection locked="0"/>
    </xf>
    <xf numFmtId="4" fontId="4" fillId="0" borderId="7" xfId="0" applyNumberFormat="1" applyFont="1" applyBorder="1" applyAlignment="1">
      <alignment vertical="center"/>
      <protection locked="0"/>
    </xf>
    <xf numFmtId="0" fontId="17" fillId="0" borderId="7" xfId="0" applyFont="1" applyBorder="1" applyAlignment="1">
      <alignment vertical="center"/>
      <protection locked="0"/>
    </xf>
    <xf numFmtId="0" fontId="4" fillId="0" borderId="7" xfId="0" applyFont="1" applyBorder="1" applyAlignment="1" applyProtection="1">
      <alignment vertical="center"/>
    </xf>
    <xf numFmtId="0" fontId="4" fillId="0" borderId="7" xfId="0" applyFont="1" applyBorder="1" applyAlignment="1" applyProtection="1">
      <alignment horizontal="left" vertical="center"/>
    </xf>
    <xf numFmtId="0" fontId="17" fillId="0" borderId="7" xfId="0" applyFont="1" applyBorder="1" applyAlignment="1" applyProtection="1">
      <alignment horizontal="center" vertical="center"/>
    </xf>
    <xf numFmtId="0" fontId="17" fillId="0" borderId="7" xfId="0" applyFont="1" applyBorder="1" applyAlignment="1">
      <alignment horizontal="center" vertical="center"/>
      <protection locked="0"/>
    </xf>
    <xf numFmtId="4" fontId="17" fillId="0" borderId="7" xfId="0" applyNumberFormat="1" applyFont="1" applyBorder="1" applyAlignment="1" applyProtection="1">
      <alignment vertical="center"/>
    </xf>
    <xf numFmtId="0" fontId="18" fillId="0" borderId="0" xfId="0" applyFont="1" applyProtection="1">
      <alignment vertical="top"/>
    </xf>
    <xf numFmtId="0" fontId="19" fillId="0" borderId="0" xfId="0" applyFont="1" applyAlignment="1" applyProtection="1">
      <alignment horizontal="center" vertical="center"/>
    </xf>
    <xf numFmtId="0" fontId="4" fillId="0" borderId="0" xfId="0" applyFont="1" applyAlignment="1">
      <alignment horizontal="left" vertical="center" wrapText="1"/>
      <protection locked="0"/>
    </xf>
    <xf numFmtId="0" fontId="1" fillId="0" borderId="0" xfId="0" applyFont="1" applyAlignment="1" applyProtection="1">
      <alignment horizontal="left" vertical="center" wrapText="1"/>
    </xf>
    <xf numFmtId="0" fontId="6" fillId="0" borderId="4" xfId="0" applyFont="1" applyBorder="1" applyAlignment="1" applyProtection="1">
      <alignment horizontal="center" vertical="center" wrapText="1"/>
    </xf>
    <xf numFmtId="0" fontId="20" fillId="0" borderId="0" xfId="0" applyFont="1" applyAlignment="1" applyProtection="1"/>
    <xf numFmtId="0" fontId="21" fillId="0" borderId="0" xfId="0" applyFont="1" applyAlignment="1" applyProtection="1">
      <alignment horizontal="center" vertical="center"/>
    </xf>
    <xf numFmtId="0" fontId="6" fillId="0" borderId="1" xfId="0" applyFont="1" applyBorder="1" applyAlignment="1">
      <alignment horizontal="center" vertical="center" wrapText="1"/>
      <protection locked="0"/>
    </xf>
    <xf numFmtId="0" fontId="6" fillId="0" borderId="9" xfId="0" applyFont="1" applyBorder="1" applyAlignment="1">
      <alignment horizontal="center" vertical="center" wrapText="1"/>
      <protection locked="0"/>
    </xf>
    <xf numFmtId="0" fontId="6" fillId="0" borderId="3" xfId="0" applyFont="1" applyBorder="1" applyAlignment="1">
      <alignment horizontal="center" vertical="center" wrapText="1"/>
      <protection locked="0"/>
    </xf>
    <xf numFmtId="0" fontId="6" fillId="0" borderId="3" xfId="0" applyFont="1" applyBorder="1" applyAlignment="1" applyProtection="1">
      <alignment horizontal="center" vertical="center" wrapText="1"/>
    </xf>
    <xf numFmtId="0" fontId="6" fillId="0" borderId="5" xfId="0" applyFont="1" applyBorder="1" applyAlignment="1" applyProtection="1">
      <alignment horizontal="center" vertical="center"/>
    </xf>
    <xf numFmtId="0" fontId="6" fillId="0" borderId="10" xfId="0" applyFont="1" applyBorder="1" applyAlignment="1" applyProtection="1">
      <alignment horizontal="center" vertical="center"/>
    </xf>
    <xf numFmtId="0" fontId="6" fillId="0" borderId="10" xfId="0" applyFont="1" applyBorder="1" applyAlignment="1">
      <alignment horizontal="center" vertical="center" wrapText="1"/>
      <protection locked="0"/>
    </xf>
    <xf numFmtId="0" fontId="6" fillId="0" borderId="6"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6" fillId="0" borderId="11" xfId="0" applyFont="1" applyBorder="1" applyAlignment="1" applyProtection="1">
      <alignment horizontal="center" vertical="center"/>
    </xf>
    <xf numFmtId="0" fontId="1" fillId="0" borderId="7" xfId="0" applyFont="1" applyBorder="1" applyAlignment="1" applyProtection="1">
      <alignment horizontal="center" vertical="center"/>
    </xf>
    <xf numFmtId="0" fontId="4" fillId="0" borderId="6" xfId="0" applyFont="1" applyBorder="1" applyAlignment="1" applyProtection="1">
      <alignment vertical="center" wrapText="1"/>
    </xf>
    <xf numFmtId="0" fontId="4" fillId="0" borderId="11" xfId="0" applyFont="1" applyBorder="1" applyAlignment="1" applyProtection="1">
      <alignment vertical="center" wrapText="1"/>
    </xf>
    <xf numFmtId="4" fontId="4" fillId="0" borderId="11" xfId="0" applyNumberFormat="1" applyFont="1" applyBorder="1" applyAlignment="1" applyProtection="1">
      <alignment vertical="center"/>
    </xf>
    <xf numFmtId="4" fontId="4" fillId="0" borderId="11" xfId="0" applyNumberFormat="1" applyFont="1" applyBorder="1" applyAlignment="1">
      <alignment vertical="center"/>
      <protection locked="0"/>
    </xf>
    <xf numFmtId="0" fontId="4" fillId="0" borderId="6" xfId="0" applyFont="1" applyBorder="1" applyAlignment="1" applyProtection="1">
      <alignment horizontal="center" vertical="center"/>
    </xf>
    <xf numFmtId="0" fontId="4" fillId="0" borderId="11" xfId="0" applyFont="1" applyBorder="1" applyAlignment="1" applyProtection="1">
      <alignment vertical="center"/>
    </xf>
    <xf numFmtId="0" fontId="21" fillId="0" borderId="0" xfId="0" applyFont="1" applyAlignment="1">
      <alignment horizontal="center" vertical="center"/>
      <protection locked="0"/>
    </xf>
    <xf numFmtId="0" fontId="6" fillId="0" borderId="3" xfId="0" applyFont="1" applyBorder="1" applyAlignment="1" applyProtection="1">
      <alignment horizontal="center" vertical="center"/>
    </xf>
    <xf numFmtId="0" fontId="6" fillId="0" borderId="13" xfId="0" applyFont="1" applyBorder="1" applyAlignment="1" applyProtection="1">
      <alignment horizontal="center" vertical="center"/>
    </xf>
    <xf numFmtId="0" fontId="7" fillId="0" borderId="11" xfId="0" applyFont="1" applyBorder="1" applyAlignment="1">
      <alignment horizontal="center" vertical="center"/>
      <protection locked="0"/>
    </xf>
    <xf numFmtId="0" fontId="6" fillId="2" borderId="4" xfId="0" applyFont="1" applyFill="1" applyBorder="1" applyAlignment="1">
      <alignment horizontal="center" vertical="center" wrapText="1"/>
      <protection locked="0"/>
    </xf>
    <xf numFmtId="0" fontId="22" fillId="0" borderId="0" xfId="0" applyFont="1" applyAlignment="1" applyProtection="1">
      <alignment horizontal="center" vertical="top"/>
    </xf>
    <xf numFmtId="0" fontId="23" fillId="0" borderId="0" xfId="0" applyFont="1" applyAlignment="1" applyProtection="1">
      <alignment horizontal="center" vertical="center"/>
    </xf>
    <xf numFmtId="0" fontId="4" fillId="0" borderId="6" xfId="0" applyFont="1" applyBorder="1" applyAlignment="1" applyProtection="1">
      <alignment horizontal="left" vertical="center"/>
    </xf>
    <xf numFmtId="4" fontId="4" fillId="0" borderId="12" xfId="0" applyNumberFormat="1" applyFont="1" applyBorder="1" applyAlignment="1">
      <alignment horizontal="right" vertical="center"/>
      <protection locked="0"/>
    </xf>
    <xf numFmtId="0" fontId="4" fillId="0" borderId="6" xfId="0" applyFont="1" applyBorder="1" applyAlignment="1">
      <alignment horizontal="left" vertical="center"/>
      <protection locked="0"/>
    </xf>
    <xf numFmtId="0" fontId="4" fillId="0" borderId="12" xfId="0" applyFont="1" applyBorder="1" applyAlignment="1">
      <alignment horizontal="right" vertical="center"/>
      <protection locked="0"/>
    </xf>
    <xf numFmtId="0" fontId="6" fillId="0" borderId="7" xfId="0" applyFont="1" applyBorder="1" applyAlignment="1" applyProtection="1"/>
    <xf numFmtId="0" fontId="17" fillId="0" borderId="6" xfId="0" applyFont="1" applyBorder="1" applyAlignment="1" applyProtection="1">
      <alignment horizontal="center" vertical="center"/>
    </xf>
    <xf numFmtId="0" fontId="17" fillId="0" borderId="12" xfId="0" applyFont="1" applyBorder="1" applyAlignment="1" applyProtection="1">
      <alignment horizontal="right" vertical="center"/>
    </xf>
    <xf numFmtId="4" fontId="17" fillId="0" borderId="12" xfId="0" applyNumberFormat="1" applyFont="1" applyBorder="1" applyAlignment="1" applyProtection="1">
      <alignment horizontal="right" vertical="center"/>
    </xf>
    <xf numFmtId="4" fontId="17" fillId="0" borderId="7" xfId="0" applyNumberFormat="1" applyFont="1" applyBorder="1" applyAlignment="1" applyProtection="1">
      <alignment horizontal="right" vertical="center"/>
    </xf>
    <xf numFmtId="0" fontId="4" fillId="0" borderId="12" xfId="0" applyFont="1" applyBorder="1" applyAlignment="1" applyProtection="1">
      <alignment horizontal="right" vertical="center"/>
    </xf>
    <xf numFmtId="0" fontId="17" fillId="0" borderId="6" xfId="0" applyFont="1" applyBorder="1" applyAlignment="1">
      <alignment horizontal="center" vertical="center"/>
      <protection locked="0"/>
    </xf>
    <xf numFmtId="4" fontId="17" fillId="0" borderId="12" xfId="0" applyNumberFormat="1" applyFont="1" applyBorder="1" applyAlignment="1">
      <alignment horizontal="right" vertical="center"/>
      <protection locked="0"/>
    </xf>
    <xf numFmtId="4" fontId="17" fillId="0" borderId="7" xfId="0" applyNumberFormat="1" applyFont="1" applyBorder="1" applyAlignment="1">
      <alignment horizontal="righ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8"/>
  <sheetViews>
    <sheetView showZeros="0" topLeftCell="A18" workbookViewId="0">
      <selection activeCell="A1" sqref="A1"/>
    </sheetView>
  </sheetViews>
  <sheetFormatPr defaultColWidth="10.7083333333333" defaultRowHeight="12" customHeight="1" outlineLevelCol="3"/>
  <cols>
    <col min="1" max="1" width="37.1416666666667" customWidth="1"/>
    <col min="2" max="2" width="41.575" customWidth="1"/>
    <col min="3" max="3" width="42.7083333333333" customWidth="1"/>
    <col min="4" max="4" width="39.575" customWidth="1"/>
  </cols>
  <sheetData>
    <row r="1" ht="19.5" customHeight="1" spans="4:4">
      <c r="D1" s="117" t="s">
        <v>0</v>
      </c>
    </row>
    <row r="2" ht="36" customHeight="1" spans="1:4">
      <c r="A2" s="4" t="s">
        <v>1</v>
      </c>
      <c r="B2" s="235"/>
      <c r="C2" s="235"/>
      <c r="D2" s="235"/>
    </row>
    <row r="3" ht="24" customHeight="1" spans="1:4">
      <c r="A3" s="39" t="str">
        <f>"单位名称："&amp;"维西傈僳族自治县卫生健康局"</f>
        <v>单位名称：维西傈僳族自治县卫生健康局</v>
      </c>
      <c r="B3" s="236"/>
      <c r="C3" s="236"/>
      <c r="D3" s="37" t="s">
        <v>2</v>
      </c>
    </row>
    <row r="4" ht="19.5" customHeight="1" spans="1:4">
      <c r="A4" s="12" t="s">
        <v>3</v>
      </c>
      <c r="B4" s="14"/>
      <c r="C4" s="12" t="s">
        <v>4</v>
      </c>
      <c r="D4" s="14"/>
    </row>
    <row r="5" ht="19.5" customHeight="1" spans="1:4">
      <c r="A5" s="28" t="s">
        <v>5</v>
      </c>
      <c r="B5" s="28" t="s">
        <v>6</v>
      </c>
      <c r="C5" s="28" t="s">
        <v>7</v>
      </c>
      <c r="D5" s="28" t="s">
        <v>6</v>
      </c>
    </row>
    <row r="6" ht="19.5" customHeight="1" spans="1:4">
      <c r="A6" s="30"/>
      <c r="B6" s="30"/>
      <c r="C6" s="30"/>
      <c r="D6" s="30"/>
    </row>
    <row r="7" ht="22.5" customHeight="1" spans="1:4">
      <c r="A7" s="202" t="s">
        <v>8</v>
      </c>
      <c r="B7" s="153">
        <v>9822461.41</v>
      </c>
      <c r="C7" s="202" t="s">
        <v>9</v>
      </c>
      <c r="D7" s="153">
        <v>21000</v>
      </c>
    </row>
    <row r="8" ht="22.5" customHeight="1" spans="1:4">
      <c r="A8" s="202" t="s">
        <v>10</v>
      </c>
      <c r="B8" s="153"/>
      <c r="C8" s="202" t="s">
        <v>11</v>
      </c>
      <c r="D8" s="153"/>
    </row>
    <row r="9" ht="22.5" customHeight="1" spans="1:4">
      <c r="A9" s="202" t="s">
        <v>12</v>
      </c>
      <c r="B9" s="153"/>
      <c r="C9" s="202" t="s">
        <v>13</v>
      </c>
      <c r="D9" s="153"/>
    </row>
    <row r="10" ht="22.5" customHeight="1" spans="1:4">
      <c r="A10" s="202" t="s">
        <v>14</v>
      </c>
      <c r="B10" s="110"/>
      <c r="C10" s="202" t="s">
        <v>15</v>
      </c>
      <c r="D10" s="153"/>
    </row>
    <row r="11" ht="22.5" customHeight="1" spans="1:4">
      <c r="A11" s="202" t="s">
        <v>16</v>
      </c>
      <c r="B11" s="153"/>
      <c r="C11" s="198" t="s">
        <v>17</v>
      </c>
      <c r="D11" s="110"/>
    </row>
    <row r="12" ht="22.5" customHeight="1" spans="1:4">
      <c r="A12" s="202" t="s">
        <v>18</v>
      </c>
      <c r="B12" s="110"/>
      <c r="C12" s="198" t="s">
        <v>19</v>
      </c>
      <c r="D12" s="110"/>
    </row>
    <row r="13" ht="22.5" customHeight="1" spans="1:4">
      <c r="A13" s="202" t="s">
        <v>20</v>
      </c>
      <c r="B13" s="110"/>
      <c r="C13" s="198" t="s">
        <v>21</v>
      </c>
      <c r="D13" s="110"/>
    </row>
    <row r="14" ht="22.5" customHeight="1" spans="1:4">
      <c r="A14" s="202" t="s">
        <v>22</v>
      </c>
      <c r="B14" s="110"/>
      <c r="C14" s="198" t="s">
        <v>23</v>
      </c>
      <c r="D14" s="110">
        <v>840607.04</v>
      </c>
    </row>
    <row r="15" ht="22.5" customHeight="1" spans="1:4">
      <c r="A15" s="237" t="s">
        <v>24</v>
      </c>
      <c r="B15" s="110"/>
      <c r="C15" s="198" t="s">
        <v>25</v>
      </c>
      <c r="D15" s="110">
        <v>7866054.09</v>
      </c>
    </row>
    <row r="16" ht="22.5" customHeight="1" spans="1:4">
      <c r="A16" s="237" t="s">
        <v>26</v>
      </c>
      <c r="B16" s="238"/>
      <c r="C16" s="198" t="s">
        <v>27</v>
      </c>
      <c r="D16" s="110">
        <v>440000</v>
      </c>
    </row>
    <row r="17" ht="22.5" customHeight="1" spans="1:4">
      <c r="A17" s="239"/>
      <c r="B17" s="240"/>
      <c r="C17" s="198" t="s">
        <v>28</v>
      </c>
      <c r="D17" s="110"/>
    </row>
    <row r="18" ht="22.5" customHeight="1" spans="1:4">
      <c r="A18" s="241"/>
      <c r="B18" s="241"/>
      <c r="C18" s="198" t="s">
        <v>29</v>
      </c>
      <c r="D18" s="110"/>
    </row>
    <row r="19" ht="22.5" customHeight="1" spans="1:4">
      <c r="A19" s="241"/>
      <c r="B19" s="241"/>
      <c r="C19" s="198" t="s">
        <v>30</v>
      </c>
      <c r="D19" s="110"/>
    </row>
    <row r="20" ht="22.5" customHeight="1" spans="1:4">
      <c r="A20" s="241"/>
      <c r="B20" s="241"/>
      <c r="C20" s="198" t="s">
        <v>31</v>
      </c>
      <c r="D20" s="110"/>
    </row>
    <row r="21" ht="22.5" customHeight="1" spans="1:4">
      <c r="A21" s="241"/>
      <c r="B21" s="241"/>
      <c r="C21" s="198" t="s">
        <v>32</v>
      </c>
      <c r="D21" s="110"/>
    </row>
    <row r="22" ht="22.5" customHeight="1" spans="1:4">
      <c r="A22" s="241"/>
      <c r="B22" s="241"/>
      <c r="C22" s="198" t="s">
        <v>33</v>
      </c>
      <c r="D22" s="110"/>
    </row>
    <row r="23" ht="22.5" customHeight="1" spans="1:4">
      <c r="A23" s="241"/>
      <c r="B23" s="241"/>
      <c r="C23" s="198" t="s">
        <v>34</v>
      </c>
      <c r="D23" s="110"/>
    </row>
    <row r="24" ht="22.5" customHeight="1" spans="1:4">
      <c r="A24" s="241"/>
      <c r="B24" s="241"/>
      <c r="C24" s="198" t="s">
        <v>35</v>
      </c>
      <c r="D24" s="110"/>
    </row>
    <row r="25" ht="22.5" customHeight="1" spans="1:4">
      <c r="A25" s="241"/>
      <c r="B25" s="241"/>
      <c r="C25" s="198" t="s">
        <v>36</v>
      </c>
      <c r="D25" s="110">
        <v>654800.28</v>
      </c>
    </row>
    <row r="26" ht="22.5" customHeight="1" spans="1:4">
      <c r="A26" s="241"/>
      <c r="B26" s="241"/>
      <c r="C26" s="198" t="s">
        <v>37</v>
      </c>
      <c r="D26" s="110"/>
    </row>
    <row r="27" ht="22.5" customHeight="1" spans="1:4">
      <c r="A27" s="241"/>
      <c r="B27" s="241"/>
      <c r="C27" s="198" t="s">
        <v>38</v>
      </c>
      <c r="D27" s="110"/>
    </row>
    <row r="28" ht="22.5" customHeight="1" spans="1:4">
      <c r="A28" s="241"/>
      <c r="B28" s="241"/>
      <c r="C28" s="198" t="s">
        <v>39</v>
      </c>
      <c r="D28" s="110"/>
    </row>
    <row r="29" ht="22.5" customHeight="1" spans="1:4">
      <c r="A29" s="241"/>
      <c r="B29" s="241"/>
      <c r="C29" s="198" t="s">
        <v>40</v>
      </c>
      <c r="D29" s="110"/>
    </row>
    <row r="30" ht="22.5" customHeight="1" spans="1:4">
      <c r="A30" s="242"/>
      <c r="B30" s="243"/>
      <c r="C30" s="198" t="s">
        <v>41</v>
      </c>
      <c r="D30" s="110"/>
    </row>
    <row r="31" ht="22.5" customHeight="1" spans="1:4">
      <c r="A31" s="242"/>
      <c r="B31" s="243"/>
      <c r="C31" s="198" t="s">
        <v>42</v>
      </c>
      <c r="D31" s="110"/>
    </row>
    <row r="32" ht="22.5" customHeight="1" spans="1:4">
      <c r="A32" s="242"/>
      <c r="B32" s="243"/>
      <c r="C32" s="198" t="s">
        <v>43</v>
      </c>
      <c r="D32" s="110"/>
    </row>
    <row r="33" ht="22.5" customHeight="1" spans="1:4">
      <c r="A33" s="242"/>
      <c r="B33" s="243"/>
      <c r="C33" s="198" t="s">
        <v>44</v>
      </c>
      <c r="D33" s="110"/>
    </row>
    <row r="34" ht="22.5" customHeight="1" spans="1:4">
      <c r="A34" s="242" t="s">
        <v>45</v>
      </c>
      <c r="B34" s="244">
        <v>9822461.41</v>
      </c>
      <c r="C34" s="203" t="s">
        <v>46</v>
      </c>
      <c r="D34" s="245">
        <v>9822461.41</v>
      </c>
    </row>
    <row r="35" ht="22.5" customHeight="1" spans="1:4">
      <c r="A35" s="237" t="s">
        <v>47</v>
      </c>
      <c r="B35" s="150"/>
      <c r="C35" s="202" t="s">
        <v>48</v>
      </c>
      <c r="D35" s="49"/>
    </row>
    <row r="36" ht="22.5" customHeight="1" spans="1:4">
      <c r="A36" s="237" t="s">
        <v>49</v>
      </c>
      <c r="B36" s="150"/>
      <c r="C36" s="202" t="s">
        <v>49</v>
      </c>
      <c r="D36" s="48"/>
    </row>
    <row r="37" ht="22.5" customHeight="1" spans="1:4">
      <c r="A37" s="237" t="s">
        <v>50</v>
      </c>
      <c r="B37" s="246"/>
      <c r="C37" s="202" t="s">
        <v>50</v>
      </c>
      <c r="D37" s="49"/>
    </row>
    <row r="38" ht="22.5" customHeight="1" spans="1:4">
      <c r="A38" s="247" t="s">
        <v>51</v>
      </c>
      <c r="B38" s="248">
        <v>9822461.41</v>
      </c>
      <c r="C38" s="203" t="s">
        <v>52</v>
      </c>
      <c r="D38" s="249">
        <v>9822461.41</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C21" sqref="C21"/>
    </sheetView>
  </sheetViews>
  <sheetFormatPr defaultColWidth="10.7083333333333" defaultRowHeight="14.25" customHeight="1" outlineLevelCol="5"/>
  <cols>
    <col min="1" max="1" width="37.575" customWidth="1"/>
    <col min="2" max="2" width="19.7083333333333" customWidth="1"/>
    <col min="3" max="3" width="37.575" customWidth="1"/>
    <col min="4" max="6" width="33.2833333333333" customWidth="1"/>
  </cols>
  <sheetData>
    <row r="1" ht="15.75" customHeight="1" spans="1:6">
      <c r="A1" s="118">
        <v>1</v>
      </c>
      <c r="B1" s="119">
        <v>0</v>
      </c>
      <c r="C1" s="118">
        <v>1</v>
      </c>
      <c r="D1" s="120"/>
      <c r="E1" s="120"/>
      <c r="F1" s="117" t="s">
        <v>475</v>
      </c>
    </row>
    <row r="2" ht="36.75" customHeight="1" spans="1:6">
      <c r="A2" s="121" t="s">
        <v>476</v>
      </c>
      <c r="B2" s="122" t="s">
        <v>477</v>
      </c>
      <c r="C2" s="123"/>
      <c r="D2" s="124"/>
      <c r="E2" s="124"/>
      <c r="F2" s="124"/>
    </row>
    <row r="3" ht="13.5" customHeight="1" spans="1:6">
      <c r="A3" s="6" t="str">
        <f>"单位名称："&amp;"维西傈僳族自治县卫生健康局"</f>
        <v>单位名称：维西傈僳族自治县卫生健康局</v>
      </c>
      <c r="B3" s="6" t="s">
        <v>478</v>
      </c>
      <c r="C3" s="118"/>
      <c r="D3" s="120"/>
      <c r="E3" s="120"/>
      <c r="F3" s="117" t="s">
        <v>2</v>
      </c>
    </row>
    <row r="4" ht="19.5" customHeight="1" spans="1:6">
      <c r="A4" s="125" t="s">
        <v>206</v>
      </c>
      <c r="B4" s="126" t="s">
        <v>75</v>
      </c>
      <c r="C4" s="127" t="s">
        <v>76</v>
      </c>
      <c r="D4" s="13" t="s">
        <v>479</v>
      </c>
      <c r="E4" s="13"/>
      <c r="F4" s="14"/>
    </row>
    <row r="5" ht="18.75" customHeight="1" spans="1:6">
      <c r="A5" s="128"/>
      <c r="B5" s="129"/>
      <c r="C5" s="112"/>
      <c r="D5" s="111" t="s">
        <v>57</v>
      </c>
      <c r="E5" s="111" t="s">
        <v>77</v>
      </c>
      <c r="F5" s="111" t="s">
        <v>78</v>
      </c>
    </row>
    <row r="6" ht="18.75" customHeight="1" spans="1:6">
      <c r="A6" s="128">
        <v>1</v>
      </c>
      <c r="B6" s="130" t="s">
        <v>166</v>
      </c>
      <c r="C6" s="112">
        <v>3</v>
      </c>
      <c r="D6" s="111">
        <v>4</v>
      </c>
      <c r="E6" s="111">
        <v>5</v>
      </c>
      <c r="F6" s="111">
        <v>6</v>
      </c>
    </row>
    <row r="7" ht="22.5" customHeight="1" spans="1:6">
      <c r="A7" s="131"/>
      <c r="B7" s="94"/>
      <c r="C7" s="94"/>
      <c r="D7" s="95"/>
      <c r="E7" s="132"/>
      <c r="F7" s="132"/>
    </row>
    <row r="8" ht="22.5" customHeight="1" spans="1:6">
      <c r="A8" s="131"/>
      <c r="B8" s="94"/>
      <c r="C8" s="94"/>
      <c r="D8" s="95"/>
      <c r="E8" s="132"/>
      <c r="F8" s="132"/>
    </row>
    <row r="9" ht="22.5" customHeight="1" spans="1:6">
      <c r="A9" s="133" t="s">
        <v>121</v>
      </c>
      <c r="B9" s="134" t="s">
        <v>121</v>
      </c>
      <c r="C9" s="135" t="s">
        <v>121</v>
      </c>
      <c r="D9" s="136"/>
      <c r="E9" s="137"/>
      <c r="F9" s="137"/>
    </row>
    <row r="10" customHeight="1" spans="1:1">
      <c r="A10" t="s">
        <v>480</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workbookViewId="0">
      <selection activeCell="E20" sqref="E20"/>
    </sheetView>
  </sheetViews>
  <sheetFormatPr defaultColWidth="10.7083333333333" defaultRowHeight="14.25" customHeight="1"/>
  <cols>
    <col min="1" max="1" width="45.7083333333333" customWidth="1"/>
    <col min="2" max="2" width="25.2833333333333" customWidth="1"/>
    <col min="3" max="3" width="41.1416666666667" customWidth="1"/>
    <col min="4" max="4" width="9" customWidth="1"/>
    <col min="5" max="5" width="12" customWidth="1"/>
    <col min="6" max="17" width="19.2833333333333" customWidth="1"/>
  </cols>
  <sheetData>
    <row r="1" ht="15.75" customHeight="1" spans="1:17">
      <c r="A1" s="2"/>
      <c r="B1" s="2"/>
      <c r="C1" s="2"/>
      <c r="D1" s="2"/>
      <c r="E1" s="2"/>
      <c r="F1" s="2"/>
      <c r="G1" s="2"/>
      <c r="H1" s="2"/>
      <c r="I1" s="2"/>
      <c r="J1" s="2"/>
      <c r="O1" s="61"/>
      <c r="P1" s="61"/>
      <c r="Q1" s="37" t="s">
        <v>481</v>
      </c>
    </row>
    <row r="2" ht="35.25" customHeight="1" spans="1:17">
      <c r="A2" s="38" t="s">
        <v>482</v>
      </c>
      <c r="B2" s="5"/>
      <c r="C2" s="5"/>
      <c r="D2" s="5"/>
      <c r="E2" s="5"/>
      <c r="F2" s="5"/>
      <c r="G2" s="5"/>
      <c r="H2" s="5"/>
      <c r="I2" s="5"/>
      <c r="J2" s="5"/>
      <c r="K2" s="64"/>
      <c r="L2" s="5"/>
      <c r="M2" s="5"/>
      <c r="N2" s="5"/>
      <c r="O2" s="64"/>
      <c r="P2" s="64"/>
      <c r="Q2" s="5"/>
    </row>
    <row r="3" ht="18.75" customHeight="1" spans="1:17">
      <c r="A3" s="39" t="str">
        <f>"单位名称："&amp;"维西傈僳族自治县卫生健康局"</f>
        <v>单位名称：维西傈僳族自治县卫生健康局</v>
      </c>
      <c r="B3" s="8"/>
      <c r="C3" s="8"/>
      <c r="D3" s="8"/>
      <c r="E3" s="8"/>
      <c r="F3" s="8"/>
      <c r="G3" s="8"/>
      <c r="H3" s="8"/>
      <c r="I3" s="8"/>
      <c r="J3" s="8"/>
      <c r="O3" s="102"/>
      <c r="P3" s="102"/>
      <c r="Q3" s="117" t="s">
        <v>197</v>
      </c>
    </row>
    <row r="4" ht="15.75" customHeight="1" spans="1:17">
      <c r="A4" s="11" t="s">
        <v>483</v>
      </c>
      <c r="B4" s="85" t="s">
        <v>484</v>
      </c>
      <c r="C4" s="85" t="s">
        <v>485</v>
      </c>
      <c r="D4" s="85" t="s">
        <v>486</v>
      </c>
      <c r="E4" s="85" t="s">
        <v>487</v>
      </c>
      <c r="F4" s="85" t="s">
        <v>488</v>
      </c>
      <c r="G4" s="43" t="s">
        <v>213</v>
      </c>
      <c r="H4" s="43"/>
      <c r="I4" s="43"/>
      <c r="J4" s="43"/>
      <c r="K4" s="69"/>
      <c r="L4" s="43"/>
      <c r="M4" s="43"/>
      <c r="N4" s="43"/>
      <c r="O4" s="105"/>
      <c r="P4" s="69"/>
      <c r="Q4" s="44"/>
    </row>
    <row r="5" ht="17.25" customHeight="1" spans="1:17">
      <c r="A5" s="16"/>
      <c r="B5" s="87"/>
      <c r="C5" s="87"/>
      <c r="D5" s="87"/>
      <c r="E5" s="87"/>
      <c r="F5" s="87"/>
      <c r="G5" s="87" t="s">
        <v>57</v>
      </c>
      <c r="H5" s="87" t="s">
        <v>60</v>
      </c>
      <c r="I5" s="87" t="s">
        <v>489</v>
      </c>
      <c r="J5" s="87" t="s">
        <v>490</v>
      </c>
      <c r="K5" s="114" t="s">
        <v>491</v>
      </c>
      <c r="L5" s="106" t="s">
        <v>80</v>
      </c>
      <c r="M5" s="106"/>
      <c r="N5" s="106"/>
      <c r="O5" s="115"/>
      <c r="P5" s="116"/>
      <c r="Q5" s="89"/>
    </row>
    <row r="6" ht="54" customHeight="1" spans="1:17">
      <c r="A6" s="18"/>
      <c r="B6" s="89"/>
      <c r="C6" s="89"/>
      <c r="D6" s="89"/>
      <c r="E6" s="89"/>
      <c r="F6" s="89"/>
      <c r="G6" s="89"/>
      <c r="H6" s="89" t="s">
        <v>59</v>
      </c>
      <c r="I6" s="89"/>
      <c r="J6" s="89"/>
      <c r="K6" s="90"/>
      <c r="L6" s="89" t="s">
        <v>59</v>
      </c>
      <c r="M6" s="89" t="s">
        <v>66</v>
      </c>
      <c r="N6" s="89" t="s">
        <v>220</v>
      </c>
      <c r="O6" s="109" t="s">
        <v>68</v>
      </c>
      <c r="P6" s="90" t="s">
        <v>69</v>
      </c>
      <c r="Q6" s="89" t="s">
        <v>70</v>
      </c>
    </row>
    <row r="7" ht="19.5" customHeight="1" spans="1:17">
      <c r="A7" s="30">
        <v>1</v>
      </c>
      <c r="B7" s="111">
        <v>2</v>
      </c>
      <c r="C7" s="111">
        <v>3</v>
      </c>
      <c r="D7" s="111">
        <v>4</v>
      </c>
      <c r="E7" s="111">
        <v>5</v>
      </c>
      <c r="F7" s="111">
        <v>6</v>
      </c>
      <c r="G7" s="112">
        <v>7</v>
      </c>
      <c r="H7" s="112">
        <v>8</v>
      </c>
      <c r="I7" s="112">
        <v>9</v>
      </c>
      <c r="J7" s="112">
        <v>10</v>
      </c>
      <c r="K7" s="112">
        <v>11</v>
      </c>
      <c r="L7" s="112">
        <v>12</v>
      </c>
      <c r="M7" s="112">
        <v>13</v>
      </c>
      <c r="N7" s="112">
        <v>14</v>
      </c>
      <c r="O7" s="112">
        <v>15</v>
      </c>
      <c r="P7" s="112">
        <v>16</v>
      </c>
      <c r="Q7" s="112">
        <v>17</v>
      </c>
    </row>
    <row r="8" ht="22.5" customHeight="1" spans="1:17">
      <c r="A8" s="92" t="s">
        <v>72</v>
      </c>
      <c r="B8" s="93"/>
      <c r="C8" s="93"/>
      <c r="D8" s="93"/>
      <c r="E8" s="113"/>
      <c r="F8" s="95"/>
      <c r="G8" s="95"/>
      <c r="H8" s="95"/>
      <c r="I8" s="95"/>
      <c r="J8" s="95"/>
      <c r="K8" s="95"/>
      <c r="L8" s="95"/>
      <c r="M8" s="95"/>
      <c r="N8" s="95"/>
      <c r="O8" s="110"/>
      <c r="P8" s="95"/>
      <c r="Q8" s="95"/>
    </row>
    <row r="9" ht="22.5" customHeight="1" spans="1:17">
      <c r="A9" s="92" t="str">
        <f t="shared" ref="A9:A10" si="0">"    "&amp;"公务用车运行维护费"</f>
        <v>    公务用车运行维护费</v>
      </c>
      <c r="B9" s="93" t="s">
        <v>492</v>
      </c>
      <c r="C9" s="93" t="s">
        <v>493</v>
      </c>
      <c r="D9" s="93" t="s">
        <v>494</v>
      </c>
      <c r="E9" s="113">
        <v>1</v>
      </c>
      <c r="F9" s="95"/>
      <c r="G9" s="95">
        <v>17000</v>
      </c>
      <c r="H9" s="95">
        <v>17000</v>
      </c>
      <c r="I9" s="95"/>
      <c r="J9" s="95"/>
      <c r="K9" s="95"/>
      <c r="L9" s="95"/>
      <c r="M9" s="95"/>
      <c r="N9" s="95"/>
      <c r="O9" s="110"/>
      <c r="P9" s="95"/>
      <c r="Q9" s="95"/>
    </row>
    <row r="10" ht="22.5" customHeight="1" spans="1:17">
      <c r="A10" s="92" t="str">
        <f t="shared" si="0"/>
        <v>    公务用车运行维护费</v>
      </c>
      <c r="B10" s="93" t="s">
        <v>495</v>
      </c>
      <c r="C10" s="93" t="s">
        <v>496</v>
      </c>
      <c r="D10" s="93" t="s">
        <v>344</v>
      </c>
      <c r="E10" s="113">
        <v>1</v>
      </c>
      <c r="F10" s="95"/>
      <c r="G10" s="95">
        <v>1000</v>
      </c>
      <c r="H10" s="95">
        <v>1000</v>
      </c>
      <c r="I10" s="95"/>
      <c r="J10" s="95"/>
      <c r="K10" s="95"/>
      <c r="L10" s="95"/>
      <c r="M10" s="95"/>
      <c r="N10" s="95"/>
      <c r="O10" s="110"/>
      <c r="P10" s="95"/>
      <c r="Q10" s="95"/>
    </row>
    <row r="11" ht="22.5" customHeight="1" spans="1:17">
      <c r="A11" s="96" t="s">
        <v>121</v>
      </c>
      <c r="B11" s="97"/>
      <c r="C11" s="97"/>
      <c r="D11" s="97"/>
      <c r="E11" s="113"/>
      <c r="F11" s="95"/>
      <c r="G11" s="95">
        <v>18000</v>
      </c>
      <c r="H11" s="95">
        <v>18000</v>
      </c>
      <c r="I11" s="95"/>
      <c r="J11" s="95"/>
      <c r="K11" s="95"/>
      <c r="L11" s="95"/>
      <c r="M11" s="95"/>
      <c r="N11" s="95"/>
      <c r="O11" s="110"/>
      <c r="P11" s="95"/>
      <c r="Q11" s="95"/>
    </row>
  </sheetData>
  <mergeCells count="16">
    <mergeCell ref="A2:Q2"/>
    <mergeCell ref="A3:F3"/>
    <mergeCell ref="G4:Q4"/>
    <mergeCell ref="L5:Q5"/>
    <mergeCell ref="A11:E11"/>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C26" sqref="C26"/>
    </sheetView>
  </sheetViews>
  <sheetFormatPr defaultColWidth="10.7083333333333" defaultRowHeight="14.25" customHeight="1"/>
  <cols>
    <col min="1" max="1" width="36.7083333333333" customWidth="1"/>
    <col min="2" max="3" width="25.575" customWidth="1"/>
    <col min="4" max="14" width="22.1416666666667" customWidth="1"/>
  </cols>
  <sheetData>
    <row r="1" ht="13.5" customHeight="1" spans="1:14">
      <c r="A1" s="79"/>
      <c r="B1" s="79"/>
      <c r="C1" s="80"/>
      <c r="D1" s="79"/>
      <c r="E1" s="79"/>
      <c r="F1" s="79"/>
      <c r="G1" s="79"/>
      <c r="H1" s="81"/>
      <c r="I1" s="99"/>
      <c r="J1" s="99"/>
      <c r="K1" s="99"/>
      <c r="L1" s="61"/>
      <c r="M1" s="100"/>
      <c r="N1" s="101" t="s">
        <v>497</v>
      </c>
    </row>
    <row r="2" ht="34.5" customHeight="1" spans="1:14">
      <c r="A2" s="38" t="s">
        <v>498</v>
      </c>
      <c r="B2" s="82"/>
      <c r="C2" s="64"/>
      <c r="D2" s="82"/>
      <c r="E2" s="82"/>
      <c r="F2" s="82"/>
      <c r="G2" s="82"/>
      <c r="H2" s="83"/>
      <c r="I2" s="82"/>
      <c r="J2" s="82"/>
      <c r="K2" s="82"/>
      <c r="L2" s="64"/>
      <c r="M2" s="83"/>
      <c r="N2" s="82"/>
    </row>
    <row r="3" ht="18.75" customHeight="1" spans="1:14">
      <c r="A3" s="65" t="str">
        <f>"单位名称："&amp;"维西傈僳族自治县卫生健康局"</f>
        <v>单位名称：维西傈僳族自治县卫生健康局</v>
      </c>
      <c r="B3" s="66"/>
      <c r="C3" s="84"/>
      <c r="D3" s="66"/>
      <c r="E3" s="66"/>
      <c r="F3" s="66"/>
      <c r="G3" s="66"/>
      <c r="H3" s="81"/>
      <c r="I3" s="99"/>
      <c r="J3" s="99"/>
      <c r="K3" s="99"/>
      <c r="L3" s="102"/>
      <c r="M3" s="103"/>
      <c r="N3" s="104" t="s">
        <v>197</v>
      </c>
    </row>
    <row r="4" ht="18.75" customHeight="1" spans="1:14">
      <c r="A4" s="11" t="s">
        <v>483</v>
      </c>
      <c r="B4" s="85" t="s">
        <v>499</v>
      </c>
      <c r="C4" s="86" t="s">
        <v>500</v>
      </c>
      <c r="D4" s="43" t="s">
        <v>213</v>
      </c>
      <c r="E4" s="43"/>
      <c r="F4" s="43"/>
      <c r="G4" s="43"/>
      <c r="H4" s="69"/>
      <c r="I4" s="43"/>
      <c r="J4" s="43"/>
      <c r="K4" s="43"/>
      <c r="L4" s="105"/>
      <c r="M4" s="69"/>
      <c r="N4" s="44"/>
    </row>
    <row r="5" ht="17.25" customHeight="1" spans="1:14">
      <c r="A5" s="16"/>
      <c r="B5" s="87"/>
      <c r="C5" s="88"/>
      <c r="D5" s="87" t="s">
        <v>57</v>
      </c>
      <c r="E5" s="87" t="s">
        <v>60</v>
      </c>
      <c r="F5" s="87" t="s">
        <v>489</v>
      </c>
      <c r="G5" s="87" t="s">
        <v>490</v>
      </c>
      <c r="H5" s="88" t="s">
        <v>491</v>
      </c>
      <c r="I5" s="106" t="s">
        <v>80</v>
      </c>
      <c r="J5" s="106"/>
      <c r="K5" s="106"/>
      <c r="L5" s="107"/>
      <c r="M5" s="108"/>
      <c r="N5" s="89"/>
    </row>
    <row r="6" ht="54" customHeight="1" spans="1:14">
      <c r="A6" s="18"/>
      <c r="B6" s="89"/>
      <c r="C6" s="90"/>
      <c r="D6" s="89"/>
      <c r="E6" s="89"/>
      <c r="F6" s="89"/>
      <c r="G6" s="89"/>
      <c r="H6" s="90"/>
      <c r="I6" s="89" t="s">
        <v>59</v>
      </c>
      <c r="J6" s="89" t="s">
        <v>66</v>
      </c>
      <c r="K6" s="89" t="s">
        <v>220</v>
      </c>
      <c r="L6" s="109" t="s">
        <v>68</v>
      </c>
      <c r="M6" s="90" t="s">
        <v>69</v>
      </c>
      <c r="N6" s="89" t="s">
        <v>70</v>
      </c>
    </row>
    <row r="7" ht="19.5" customHeight="1" spans="1:14">
      <c r="A7" s="91">
        <v>1</v>
      </c>
      <c r="B7" s="91">
        <v>2</v>
      </c>
      <c r="C7" s="91">
        <v>3</v>
      </c>
      <c r="D7" s="91">
        <v>4</v>
      </c>
      <c r="E7" s="91">
        <v>5</v>
      </c>
      <c r="F7" s="91">
        <v>6</v>
      </c>
      <c r="G7" s="91">
        <v>7</v>
      </c>
      <c r="H7" s="91">
        <v>8</v>
      </c>
      <c r="I7" s="91">
        <v>9</v>
      </c>
      <c r="J7" s="91">
        <v>10</v>
      </c>
      <c r="K7" s="91">
        <v>11</v>
      </c>
      <c r="L7" s="91">
        <v>12</v>
      </c>
      <c r="M7" s="91">
        <v>13</v>
      </c>
      <c r="N7" s="91">
        <v>14</v>
      </c>
    </row>
    <row r="8" ht="22.5" customHeight="1" spans="1:14">
      <c r="A8" s="92"/>
      <c r="B8" s="93"/>
      <c r="C8" s="94"/>
      <c r="D8" s="95"/>
      <c r="E8" s="95"/>
      <c r="F8" s="95"/>
      <c r="G8" s="95"/>
      <c r="H8" s="95"/>
      <c r="I8" s="95"/>
      <c r="J8" s="95"/>
      <c r="K8" s="95"/>
      <c r="L8" s="110"/>
      <c r="M8" s="95"/>
      <c r="N8" s="95"/>
    </row>
    <row r="9" ht="22.5" customHeight="1" spans="1:14">
      <c r="A9" s="92"/>
      <c r="B9" s="93"/>
      <c r="C9" s="94"/>
      <c r="D9" s="95"/>
      <c r="E9" s="95"/>
      <c r="F9" s="95"/>
      <c r="G9" s="95"/>
      <c r="H9" s="95"/>
      <c r="I9" s="95"/>
      <c r="J9" s="95"/>
      <c r="K9" s="95"/>
      <c r="L9" s="110"/>
      <c r="M9" s="95"/>
      <c r="N9" s="95"/>
    </row>
    <row r="10" ht="22.5" customHeight="1" spans="1:14">
      <c r="A10" s="96" t="s">
        <v>121</v>
      </c>
      <c r="B10" s="97"/>
      <c r="C10" s="98"/>
      <c r="D10" s="95"/>
      <c r="E10" s="95"/>
      <c r="F10" s="95"/>
      <c r="G10" s="95"/>
      <c r="H10" s="95"/>
      <c r="I10" s="95"/>
      <c r="J10" s="95"/>
      <c r="K10" s="95"/>
      <c r="L10" s="110"/>
      <c r="M10" s="95"/>
      <c r="N10" s="95"/>
    </row>
    <row r="11" customHeight="1" spans="1:1">
      <c r="A11" t="s">
        <v>501</v>
      </c>
    </row>
  </sheetData>
  <mergeCells count="13">
    <mergeCell ref="A2:N2"/>
    <mergeCell ref="A3:C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10"/>
  <sheetViews>
    <sheetView showZeros="0" workbookViewId="0">
      <selection activeCell="D22" sqref="D22"/>
    </sheetView>
  </sheetViews>
  <sheetFormatPr defaultColWidth="10.7083333333333" defaultRowHeight="14.25" customHeight="1" outlineLevelCol="7"/>
  <cols>
    <col min="1" max="1" width="44" customWidth="1"/>
    <col min="2" max="4" width="20.575" customWidth="1"/>
    <col min="5" max="8" width="21.1416666666667" customWidth="1"/>
  </cols>
  <sheetData>
    <row r="1" ht="19.5" customHeight="1" spans="1:8">
      <c r="A1" s="2"/>
      <c r="B1" s="2"/>
      <c r="C1" s="2"/>
      <c r="D1" s="62"/>
      <c r="H1" s="63" t="s">
        <v>502</v>
      </c>
    </row>
    <row r="2" ht="48" customHeight="1" spans="1:8">
      <c r="A2" s="38" t="s">
        <v>503</v>
      </c>
      <c r="B2" s="5"/>
      <c r="C2" s="5"/>
      <c r="D2" s="5"/>
      <c r="E2" s="64"/>
      <c r="F2" s="64"/>
      <c r="G2" s="64"/>
      <c r="H2" s="64"/>
    </row>
    <row r="3" ht="18" customHeight="1" spans="1:8">
      <c r="A3" s="65" t="str">
        <f>"单位名称："&amp;"维西傈僳族自治县卫生健康局"</f>
        <v>单位名称：维西傈僳族自治县卫生健康局</v>
      </c>
      <c r="B3" s="66"/>
      <c r="C3" s="66"/>
      <c r="D3" s="67"/>
      <c r="H3" s="68" t="s">
        <v>197</v>
      </c>
    </row>
    <row r="4" ht="19.5" customHeight="1" spans="1:8">
      <c r="A4" s="28" t="s">
        <v>504</v>
      </c>
      <c r="B4" s="12" t="s">
        <v>213</v>
      </c>
      <c r="C4" s="13"/>
      <c r="D4" s="14"/>
      <c r="E4" s="69" t="s">
        <v>505</v>
      </c>
      <c r="F4" s="69"/>
      <c r="G4" s="69"/>
      <c r="H4" s="70"/>
    </row>
    <row r="5" ht="40.5" customHeight="1" spans="1:8">
      <c r="A5" s="30"/>
      <c r="B5" s="29" t="s">
        <v>57</v>
      </c>
      <c r="C5" s="11" t="s">
        <v>60</v>
      </c>
      <c r="D5" s="71" t="s">
        <v>506</v>
      </c>
      <c r="E5" s="72" t="s">
        <v>507</v>
      </c>
      <c r="F5" s="72" t="s">
        <v>508</v>
      </c>
      <c r="G5" s="72" t="s">
        <v>509</v>
      </c>
      <c r="H5" s="72" t="s">
        <v>510</v>
      </c>
    </row>
    <row r="6" ht="19.5" customHeight="1" spans="1:8">
      <c r="A6" s="73">
        <v>1</v>
      </c>
      <c r="B6" s="73">
        <v>2</v>
      </c>
      <c r="C6" s="73">
        <v>3</v>
      </c>
      <c r="D6" s="74">
        <v>4</v>
      </c>
      <c r="E6" s="74">
        <v>5</v>
      </c>
      <c r="F6" s="74">
        <v>6</v>
      </c>
      <c r="G6" s="74">
        <v>7</v>
      </c>
      <c r="H6" s="73">
        <v>8</v>
      </c>
    </row>
    <row r="7" ht="22.5" customHeight="1" spans="1:8">
      <c r="A7" s="75"/>
      <c r="B7" s="76"/>
      <c r="C7" s="76"/>
      <c r="D7" s="77"/>
      <c r="E7" s="76"/>
      <c r="F7" s="76"/>
      <c r="G7" s="76"/>
      <c r="H7" s="76"/>
    </row>
    <row r="8" ht="22.5" customHeight="1" spans="1:8">
      <c r="A8" s="75"/>
      <c r="B8" s="76"/>
      <c r="C8" s="76"/>
      <c r="D8" s="77"/>
      <c r="E8" s="76"/>
      <c r="F8" s="76"/>
      <c r="G8" s="76"/>
      <c r="H8" s="76"/>
    </row>
    <row r="9" ht="22.5" customHeight="1" spans="1:8">
      <c r="A9" s="78" t="s">
        <v>57</v>
      </c>
      <c r="B9" s="76"/>
      <c r="C9" s="76"/>
      <c r="D9" s="77"/>
      <c r="E9" s="76"/>
      <c r="F9" s="76"/>
      <c r="G9" s="76"/>
      <c r="H9" s="76"/>
    </row>
    <row r="10" customHeight="1" spans="1:1">
      <c r="A10" t="s">
        <v>511</v>
      </c>
    </row>
  </sheetData>
  <mergeCells count="5">
    <mergeCell ref="A2:H2"/>
    <mergeCell ref="A3:D3"/>
    <mergeCell ref="B4:D4"/>
    <mergeCell ref="E4:H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9"/>
  <sheetViews>
    <sheetView showZeros="0" workbookViewId="0">
      <selection activeCell="C18" sqref="C18"/>
    </sheetView>
  </sheetViews>
  <sheetFormatPr defaultColWidth="10.7083333333333" defaultRowHeight="12" customHeight="1"/>
  <cols>
    <col min="1" max="1" width="40" customWidth="1"/>
    <col min="2" max="2" width="33.85" customWidth="1"/>
    <col min="3" max="5" width="27.575" customWidth="1"/>
    <col min="6" max="6" width="13.1416666666667" customWidth="1"/>
    <col min="7" max="7" width="29.2833333333333" customWidth="1"/>
    <col min="8" max="8" width="18.1416666666667" customWidth="1"/>
    <col min="9" max="9" width="15.7083333333333" customWidth="1"/>
    <col min="10" max="10" width="22" customWidth="1"/>
  </cols>
  <sheetData>
    <row r="1" ht="19.5" customHeight="1" spans="10:10">
      <c r="J1" s="61" t="s">
        <v>512</v>
      </c>
    </row>
    <row r="2" ht="36" customHeight="1" spans="1:10">
      <c r="A2" s="4" t="s">
        <v>513</v>
      </c>
      <c r="B2" s="5"/>
      <c r="C2" s="5"/>
      <c r="D2" s="5"/>
      <c r="E2" s="5"/>
      <c r="F2" s="53"/>
      <c r="G2" s="5"/>
      <c r="H2" s="53"/>
      <c r="I2" s="53"/>
      <c r="J2" s="5"/>
    </row>
    <row r="3" ht="17.25" customHeight="1" spans="1:2">
      <c r="A3" s="54" t="str">
        <f>"单位名称："&amp;"维西傈僳族自治县卫生健康局"</f>
        <v>单位名称：维西傈僳族自治县卫生健康局</v>
      </c>
      <c r="B3" s="55"/>
    </row>
    <row r="4" ht="44.25" customHeight="1" spans="1:10">
      <c r="A4" s="45" t="s">
        <v>307</v>
      </c>
      <c r="B4" s="45" t="s">
        <v>308</v>
      </c>
      <c r="C4" s="45" t="s">
        <v>309</v>
      </c>
      <c r="D4" s="45" t="s">
        <v>310</v>
      </c>
      <c r="E4" s="45" t="s">
        <v>311</v>
      </c>
      <c r="F4" s="56" t="s">
        <v>312</v>
      </c>
      <c r="G4" s="45" t="s">
        <v>313</v>
      </c>
      <c r="H4" s="56" t="s">
        <v>314</v>
      </c>
      <c r="I4" s="56" t="s">
        <v>315</v>
      </c>
      <c r="J4" s="45" t="s">
        <v>316</v>
      </c>
    </row>
    <row r="5" ht="19.5" customHeight="1" spans="1:10">
      <c r="A5" s="45">
        <v>1</v>
      </c>
      <c r="B5" s="45">
        <v>2</v>
      </c>
      <c r="C5" s="45">
        <v>3</v>
      </c>
      <c r="D5" s="45">
        <v>4</v>
      </c>
      <c r="E5" s="45">
        <v>5</v>
      </c>
      <c r="F5" s="56">
        <v>6</v>
      </c>
      <c r="G5" s="45">
        <v>7</v>
      </c>
      <c r="H5" s="56">
        <v>8</v>
      </c>
      <c r="I5" s="56">
        <v>9</v>
      </c>
      <c r="J5" s="45">
        <v>10</v>
      </c>
    </row>
    <row r="6" ht="22.5" customHeight="1" spans="1:10">
      <c r="A6" s="57"/>
      <c r="B6" s="46"/>
      <c r="C6" s="46"/>
      <c r="D6" s="46"/>
      <c r="E6" s="58"/>
      <c r="F6" s="59"/>
      <c r="G6" s="58"/>
      <c r="H6" s="59"/>
      <c r="I6" s="59"/>
      <c r="J6" s="58"/>
    </row>
    <row r="7" ht="22.5" customHeight="1" spans="1:10">
      <c r="A7" s="57"/>
      <c r="B7" s="57"/>
      <c r="C7" s="57" t="s">
        <v>514</v>
      </c>
      <c r="D7" s="57" t="s">
        <v>514</v>
      </c>
      <c r="E7" s="57" t="s">
        <v>514</v>
      </c>
      <c r="F7" s="60" t="s">
        <v>514</v>
      </c>
      <c r="G7" s="57" t="s">
        <v>514</v>
      </c>
      <c r="H7" s="57" t="s">
        <v>514</v>
      </c>
      <c r="I7" s="57" t="s">
        <v>514</v>
      </c>
      <c r="J7" s="57" t="s">
        <v>514</v>
      </c>
    </row>
    <row r="8" ht="22.5" customHeight="1" spans="1:10">
      <c r="A8" s="57"/>
      <c r="B8" s="57"/>
      <c r="C8" s="57"/>
      <c r="D8" s="57"/>
      <c r="E8" s="57"/>
      <c r="F8" s="60"/>
      <c r="G8" s="57"/>
      <c r="H8" s="57"/>
      <c r="I8" s="57"/>
      <c r="J8" s="57"/>
    </row>
    <row r="9" customHeight="1" spans="1:1">
      <c r="A9" t="s">
        <v>511</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C13" sqref="C13"/>
    </sheetView>
  </sheetViews>
  <sheetFormatPr defaultColWidth="10.7083333333333" defaultRowHeight="12" customHeight="1" outlineLevelCol="7"/>
  <cols>
    <col min="1" max="1" width="33.85" customWidth="1"/>
    <col min="2" max="2" width="21.85" customWidth="1"/>
    <col min="3" max="3" width="29" customWidth="1"/>
    <col min="4" max="4" width="27.575" customWidth="1"/>
    <col min="5" max="5" width="20.85" customWidth="1"/>
    <col min="6" max="6" width="27.575" customWidth="1"/>
    <col min="7" max="7" width="29.2833333333333" customWidth="1"/>
    <col min="8" max="8" width="22" customWidth="1"/>
  </cols>
  <sheetData>
    <row r="1" ht="14.25" customHeight="1" spans="8:8">
      <c r="H1" s="37" t="s">
        <v>515</v>
      </c>
    </row>
    <row r="2" ht="34.5" customHeight="1" spans="1:8">
      <c r="A2" s="38" t="s">
        <v>516</v>
      </c>
      <c r="B2" s="5"/>
      <c r="C2" s="5"/>
      <c r="D2" s="5"/>
      <c r="E2" s="5"/>
      <c r="F2" s="5"/>
      <c r="G2" s="5"/>
      <c r="H2" s="5"/>
    </row>
    <row r="3" ht="19.5" customHeight="1" spans="1:8">
      <c r="A3" s="39" t="str">
        <f>"单位名称："&amp;"维西傈僳族自治县卫生健康局"</f>
        <v>单位名称：维西傈僳族自治县卫生健康局</v>
      </c>
      <c r="B3" s="7"/>
      <c r="C3" s="40"/>
      <c r="H3" s="41" t="s">
        <v>197</v>
      </c>
    </row>
    <row r="4" ht="18" customHeight="1" spans="1:8">
      <c r="A4" s="11" t="s">
        <v>206</v>
      </c>
      <c r="B4" s="11" t="s">
        <v>517</v>
      </c>
      <c r="C4" s="11" t="s">
        <v>518</v>
      </c>
      <c r="D4" s="11" t="s">
        <v>519</v>
      </c>
      <c r="E4" s="11" t="s">
        <v>520</v>
      </c>
      <c r="F4" s="42" t="s">
        <v>521</v>
      </c>
      <c r="G4" s="43"/>
      <c r="H4" s="44"/>
    </row>
    <row r="5" ht="18" customHeight="1" spans="1:8">
      <c r="A5" s="18"/>
      <c r="B5" s="18"/>
      <c r="C5" s="18"/>
      <c r="D5" s="18"/>
      <c r="E5" s="18"/>
      <c r="F5" s="45" t="s">
        <v>487</v>
      </c>
      <c r="G5" s="45" t="s">
        <v>522</v>
      </c>
      <c r="H5" s="45" t="s">
        <v>523</v>
      </c>
    </row>
    <row r="6" ht="21" customHeight="1" spans="1:8">
      <c r="A6" s="45">
        <v>1</v>
      </c>
      <c r="B6" s="45">
        <v>2</v>
      </c>
      <c r="C6" s="45">
        <v>3</v>
      </c>
      <c r="D6" s="45">
        <v>4</v>
      </c>
      <c r="E6" s="45">
        <v>5</v>
      </c>
      <c r="F6" s="45">
        <v>6</v>
      </c>
      <c r="G6" s="45">
        <v>7</v>
      </c>
      <c r="H6" s="45">
        <v>8</v>
      </c>
    </row>
    <row r="7" ht="22.5" customHeight="1" spans="1:8">
      <c r="A7" s="46"/>
      <c r="B7" s="46"/>
      <c r="C7" s="46"/>
      <c r="D7" s="46"/>
      <c r="E7" s="46"/>
      <c r="F7" s="47"/>
      <c r="G7" s="48"/>
      <c r="H7" s="49"/>
    </row>
    <row r="8" ht="22.5" customHeight="1" spans="1:8">
      <c r="A8" s="50" t="s">
        <v>57</v>
      </c>
      <c r="B8" s="51"/>
      <c r="C8" s="51"/>
      <c r="D8" s="51"/>
      <c r="E8" s="52"/>
      <c r="F8" s="36"/>
      <c r="G8" s="49"/>
      <c r="H8" s="49"/>
    </row>
    <row r="9" customHeight="1" spans="1:1">
      <c r="A9" t="s">
        <v>524</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C17" sqref="C17"/>
    </sheetView>
  </sheetViews>
  <sheetFormatPr defaultColWidth="10.7083333333333" defaultRowHeight="14.25" customHeight="1"/>
  <cols>
    <col min="1" max="1" width="15.7083333333333" customWidth="1"/>
    <col min="2" max="3" width="27.85" customWidth="1"/>
    <col min="4" max="4" width="13" customWidth="1"/>
    <col min="5" max="5" width="20.7083333333333" customWidth="1"/>
    <col min="6" max="6" width="11.575" customWidth="1"/>
    <col min="7" max="7" width="20.7083333333333" customWidth="1"/>
    <col min="8" max="11" width="18" customWidth="1"/>
  </cols>
  <sheetData>
    <row r="1" ht="19.5" customHeight="1" spans="4:11">
      <c r="D1" s="1"/>
      <c r="E1" s="1"/>
      <c r="F1" s="1"/>
      <c r="G1" s="1"/>
      <c r="H1" s="2"/>
      <c r="I1" s="2"/>
      <c r="J1" s="2"/>
      <c r="K1" s="3" t="s">
        <v>525</v>
      </c>
    </row>
    <row r="2" ht="42.75" customHeight="1" spans="1:11">
      <c r="A2" s="4" t="s">
        <v>526</v>
      </c>
      <c r="B2" s="5"/>
      <c r="C2" s="5"/>
      <c r="D2" s="5"/>
      <c r="E2" s="5"/>
      <c r="F2" s="5"/>
      <c r="G2" s="5"/>
      <c r="H2" s="5"/>
      <c r="I2" s="5"/>
      <c r="J2" s="5"/>
      <c r="K2" s="5"/>
    </row>
    <row r="3" ht="19.5" customHeight="1" spans="1:11">
      <c r="A3" s="6" t="str">
        <f>"单位名称："&amp;"维西傈僳族自治县卫生健康局"</f>
        <v>单位名称：维西傈僳族自治县卫生健康局</v>
      </c>
      <c r="B3" s="7"/>
      <c r="C3" s="7"/>
      <c r="D3" s="7"/>
      <c r="E3" s="7"/>
      <c r="F3" s="7"/>
      <c r="G3" s="7"/>
      <c r="H3" s="8"/>
      <c r="I3" s="8"/>
      <c r="J3" s="8"/>
      <c r="K3" s="9" t="s">
        <v>197</v>
      </c>
    </row>
    <row r="4" ht="21.75" customHeight="1" spans="1:11">
      <c r="A4" s="10" t="s">
        <v>276</v>
      </c>
      <c r="B4" s="10" t="s">
        <v>208</v>
      </c>
      <c r="C4" s="10" t="s">
        <v>277</v>
      </c>
      <c r="D4" s="11" t="s">
        <v>209</v>
      </c>
      <c r="E4" s="11" t="s">
        <v>210</v>
      </c>
      <c r="F4" s="11" t="s">
        <v>211</v>
      </c>
      <c r="G4" s="11" t="s">
        <v>212</v>
      </c>
      <c r="H4" s="28" t="s">
        <v>57</v>
      </c>
      <c r="I4" s="12" t="s">
        <v>527</v>
      </c>
      <c r="J4" s="13"/>
      <c r="K4" s="14"/>
    </row>
    <row r="5" ht="21.75" customHeight="1" spans="1:11">
      <c r="A5" s="15"/>
      <c r="B5" s="15"/>
      <c r="C5" s="15"/>
      <c r="D5" s="16"/>
      <c r="E5" s="16"/>
      <c r="F5" s="16"/>
      <c r="G5" s="16"/>
      <c r="H5" s="29"/>
      <c r="I5" s="11" t="s">
        <v>60</v>
      </c>
      <c r="J5" s="11" t="s">
        <v>61</v>
      </c>
      <c r="K5" s="11" t="s">
        <v>62</v>
      </c>
    </row>
    <row r="6" ht="40.5" customHeight="1" spans="1:11">
      <c r="A6" s="17"/>
      <c r="B6" s="17"/>
      <c r="C6" s="17"/>
      <c r="D6" s="18"/>
      <c r="E6" s="18"/>
      <c r="F6" s="18"/>
      <c r="G6" s="18"/>
      <c r="H6" s="30"/>
      <c r="I6" s="18" t="s">
        <v>59</v>
      </c>
      <c r="J6" s="18"/>
      <c r="K6" s="18"/>
    </row>
    <row r="7" ht="19.5" customHeight="1" spans="1:11">
      <c r="A7" s="19">
        <v>1</v>
      </c>
      <c r="B7" s="19">
        <v>2</v>
      </c>
      <c r="C7" s="19">
        <v>3</v>
      </c>
      <c r="D7" s="19">
        <v>4</v>
      </c>
      <c r="E7" s="19">
        <v>5</v>
      </c>
      <c r="F7" s="19">
        <v>6</v>
      </c>
      <c r="G7" s="19">
        <v>7</v>
      </c>
      <c r="H7" s="19">
        <v>8</v>
      </c>
      <c r="I7" s="19">
        <v>9</v>
      </c>
      <c r="J7" s="20">
        <v>10</v>
      </c>
      <c r="K7" s="20">
        <v>11</v>
      </c>
    </row>
    <row r="8" ht="22.5" customHeight="1" spans="1:11">
      <c r="A8" s="31"/>
      <c r="B8" s="32"/>
      <c r="C8" s="32"/>
      <c r="D8" s="32"/>
      <c r="E8" s="32"/>
      <c r="F8" s="32"/>
      <c r="G8" s="32"/>
      <c r="H8" s="23"/>
      <c r="I8" s="23"/>
      <c r="J8" s="23"/>
      <c r="K8" s="36"/>
    </row>
    <row r="9" ht="22.5" customHeight="1" spans="1:11">
      <c r="A9" s="31"/>
      <c r="B9" s="32"/>
      <c r="C9" s="32"/>
      <c r="D9" s="32"/>
      <c r="E9" s="32"/>
      <c r="F9" s="32"/>
      <c r="G9" s="32"/>
      <c r="H9" s="23"/>
      <c r="I9" s="23"/>
      <c r="J9" s="23"/>
      <c r="K9" s="36"/>
    </row>
    <row r="10" ht="22.5" customHeight="1" spans="1:11">
      <c r="A10" s="33" t="s">
        <v>121</v>
      </c>
      <c r="B10" s="34"/>
      <c r="C10" s="34"/>
      <c r="D10" s="34"/>
      <c r="E10" s="34"/>
      <c r="F10" s="34"/>
      <c r="G10" s="35"/>
      <c r="H10" s="23"/>
      <c r="I10" s="23"/>
      <c r="J10" s="23"/>
      <c r="K10" s="36"/>
    </row>
    <row r="11" customHeight="1" spans="1:1">
      <c r="A11" t="s">
        <v>528</v>
      </c>
    </row>
  </sheetData>
  <mergeCells count="16">
    <mergeCell ref="A2:K2"/>
    <mergeCell ref="A3:G3"/>
    <mergeCell ref="I4:K4"/>
    <mergeCell ref="A8:B8"/>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0"/>
  <sheetViews>
    <sheetView showZeros="0" tabSelected="1" workbookViewId="0">
      <selection activeCell="A20" sqref="A20"/>
    </sheetView>
  </sheetViews>
  <sheetFormatPr defaultColWidth="10.7083333333333" defaultRowHeight="14.25" customHeight="1" outlineLevelCol="6"/>
  <cols>
    <col min="1" max="1" width="34.2833333333333" customWidth="1"/>
    <col min="2" max="2" width="27" customWidth="1"/>
    <col min="3" max="3" width="36.85" customWidth="1"/>
    <col min="4" max="4" width="23.85" customWidth="1"/>
    <col min="5" max="7" width="27.85" customWidth="1"/>
  </cols>
  <sheetData>
    <row r="1" ht="18.75" customHeight="1" spans="4:7">
      <c r="D1" s="1"/>
      <c r="E1" s="2"/>
      <c r="F1" s="2"/>
      <c r="G1" s="3" t="s">
        <v>529</v>
      </c>
    </row>
    <row r="2" ht="36.75" customHeight="1" spans="1:7">
      <c r="A2" s="4" t="s">
        <v>530</v>
      </c>
      <c r="B2" s="5"/>
      <c r="C2" s="5"/>
      <c r="D2" s="5"/>
      <c r="E2" s="5"/>
      <c r="F2" s="5"/>
      <c r="G2" s="5"/>
    </row>
    <row r="3" ht="22.5" customHeight="1" spans="1:7">
      <c r="A3" s="6" t="str">
        <f>"单位名称："&amp;"维西傈僳族自治县卫生健康局"</f>
        <v>单位名称：维西傈僳族自治县卫生健康局</v>
      </c>
      <c r="B3" s="7"/>
      <c r="C3" s="7"/>
      <c r="D3" s="7"/>
      <c r="E3" s="8"/>
      <c r="F3" s="8"/>
      <c r="G3" s="9" t="s">
        <v>197</v>
      </c>
    </row>
    <row r="4" ht="21.75" customHeight="1" spans="1:7">
      <c r="A4" s="10" t="s">
        <v>277</v>
      </c>
      <c r="B4" s="10" t="s">
        <v>276</v>
      </c>
      <c r="C4" s="10" t="s">
        <v>208</v>
      </c>
      <c r="D4" s="11" t="s">
        <v>531</v>
      </c>
      <c r="E4" s="12" t="s">
        <v>60</v>
      </c>
      <c r="F4" s="13"/>
      <c r="G4" s="14"/>
    </row>
    <row r="5" ht="21.75" customHeight="1" spans="1:7">
      <c r="A5" s="15"/>
      <c r="B5" s="15"/>
      <c r="C5" s="15"/>
      <c r="D5" s="16"/>
      <c r="E5" s="10" t="s">
        <v>532</v>
      </c>
      <c r="F5" s="10" t="s">
        <v>533</v>
      </c>
      <c r="G5" s="11" t="s">
        <v>534</v>
      </c>
    </row>
    <row r="6" ht="40.5" customHeight="1" spans="1:7">
      <c r="A6" s="17"/>
      <c r="B6" s="17"/>
      <c r="C6" s="17"/>
      <c r="D6" s="18"/>
      <c r="E6" s="17" t="s">
        <v>59</v>
      </c>
      <c r="F6" s="17"/>
      <c r="G6" s="18"/>
    </row>
    <row r="7" ht="19.5" customHeight="1" spans="1:7">
      <c r="A7" s="19">
        <v>1</v>
      </c>
      <c r="B7" s="19">
        <v>2</v>
      </c>
      <c r="C7" s="19">
        <v>3</v>
      </c>
      <c r="D7" s="19">
        <v>4</v>
      </c>
      <c r="E7" s="19">
        <v>8</v>
      </c>
      <c r="F7" s="19">
        <v>9</v>
      </c>
      <c r="G7" s="20">
        <v>10</v>
      </c>
    </row>
    <row r="8" ht="22.5" customHeight="1" spans="1:7">
      <c r="A8" s="21" t="s">
        <v>72</v>
      </c>
      <c r="B8" s="22"/>
      <c r="C8" s="22"/>
      <c r="D8" s="21"/>
      <c r="E8" s="23">
        <v>1585544.2</v>
      </c>
      <c r="F8" s="23"/>
      <c r="G8" s="23"/>
    </row>
    <row r="9" ht="22.5" customHeight="1" spans="1:7">
      <c r="A9" s="21"/>
      <c r="B9" s="22" t="s">
        <v>535</v>
      </c>
      <c r="C9" s="22" t="s">
        <v>280</v>
      </c>
      <c r="D9" s="21" t="s">
        <v>536</v>
      </c>
      <c r="E9" s="23">
        <v>10000</v>
      </c>
      <c r="F9" s="23"/>
      <c r="G9" s="23"/>
    </row>
    <row r="10" ht="22.5" customHeight="1" spans="1:7">
      <c r="A10" s="24"/>
      <c r="B10" s="22" t="s">
        <v>535</v>
      </c>
      <c r="C10" s="22" t="s">
        <v>298</v>
      </c>
      <c r="D10" s="21" t="s">
        <v>536</v>
      </c>
      <c r="E10" s="23">
        <v>440000</v>
      </c>
      <c r="F10" s="23"/>
      <c r="G10" s="23"/>
    </row>
    <row r="11" ht="22.5" customHeight="1" spans="1:7">
      <c r="A11" s="24"/>
      <c r="B11" s="22" t="s">
        <v>535</v>
      </c>
      <c r="C11" s="22" t="s">
        <v>296</v>
      </c>
      <c r="D11" s="21" t="s">
        <v>536</v>
      </c>
      <c r="E11" s="23">
        <v>97440</v>
      </c>
      <c r="F11" s="23"/>
      <c r="G11" s="23"/>
    </row>
    <row r="12" ht="22.5" customHeight="1" spans="1:7">
      <c r="A12" s="24"/>
      <c r="B12" s="22" t="s">
        <v>535</v>
      </c>
      <c r="C12" s="22" t="s">
        <v>294</v>
      </c>
      <c r="D12" s="21" t="s">
        <v>536</v>
      </c>
      <c r="E12" s="23">
        <v>50000</v>
      </c>
      <c r="F12" s="23"/>
      <c r="G12" s="23"/>
    </row>
    <row r="13" ht="22.5" customHeight="1" spans="1:7">
      <c r="A13" s="24"/>
      <c r="B13" s="22" t="s">
        <v>535</v>
      </c>
      <c r="C13" s="22" t="s">
        <v>290</v>
      </c>
      <c r="D13" s="21" t="s">
        <v>536</v>
      </c>
      <c r="E13" s="23">
        <v>10000</v>
      </c>
      <c r="F13" s="23"/>
      <c r="G13" s="23"/>
    </row>
    <row r="14" ht="22.5" customHeight="1" spans="1:7">
      <c r="A14" s="24"/>
      <c r="B14" s="22" t="s">
        <v>535</v>
      </c>
      <c r="C14" s="22" t="s">
        <v>292</v>
      </c>
      <c r="D14" s="21" t="s">
        <v>536</v>
      </c>
      <c r="E14" s="23">
        <v>10000</v>
      </c>
      <c r="F14" s="23"/>
      <c r="G14" s="23"/>
    </row>
    <row r="15" ht="22.5" customHeight="1" spans="1:7">
      <c r="A15" s="24"/>
      <c r="B15" s="22" t="s">
        <v>537</v>
      </c>
      <c r="C15" s="22" t="s">
        <v>288</v>
      </c>
      <c r="D15" s="21" t="s">
        <v>536</v>
      </c>
      <c r="E15" s="23">
        <v>573226.6</v>
      </c>
      <c r="F15" s="23"/>
      <c r="G15" s="23"/>
    </row>
    <row r="16" ht="22.5" customHeight="1" spans="1:7">
      <c r="A16" s="24"/>
      <c r="B16" s="22" t="s">
        <v>537</v>
      </c>
      <c r="C16" s="22" t="s">
        <v>283</v>
      </c>
      <c r="D16" s="21" t="s">
        <v>536</v>
      </c>
      <c r="E16" s="23">
        <v>353537.6</v>
      </c>
      <c r="F16" s="23"/>
      <c r="G16" s="23"/>
    </row>
    <row r="17" ht="22.5" customHeight="1" spans="1:7">
      <c r="A17" s="24"/>
      <c r="B17" s="22" t="s">
        <v>537</v>
      </c>
      <c r="C17" s="22" t="s">
        <v>303</v>
      </c>
      <c r="D17" s="21" t="s">
        <v>536</v>
      </c>
      <c r="E17" s="23">
        <v>20340</v>
      </c>
      <c r="F17" s="23"/>
      <c r="G17" s="23"/>
    </row>
    <row r="18" ht="22.5" customHeight="1" spans="1:7">
      <c r="A18" s="24"/>
      <c r="B18" s="22" t="s">
        <v>538</v>
      </c>
      <c r="C18" s="22" t="s">
        <v>300</v>
      </c>
      <c r="D18" s="21" t="s">
        <v>536</v>
      </c>
      <c r="E18" s="23">
        <v>21000</v>
      </c>
      <c r="F18" s="23"/>
      <c r="G18" s="23"/>
    </row>
    <row r="19" ht="22.5" customHeight="1" spans="1:7">
      <c r="A19" s="25" t="s">
        <v>57</v>
      </c>
      <c r="B19" s="26" t="s">
        <v>514</v>
      </c>
      <c r="C19" s="26"/>
      <c r="D19" s="27"/>
      <c r="E19" s="23">
        <v>1585544.2</v>
      </c>
      <c r="F19" s="23"/>
      <c r="G19" s="23"/>
    </row>
    <row r="20" customHeight="1" spans="1:1">
      <c r="A20" t="s">
        <v>539</v>
      </c>
    </row>
  </sheetData>
  <mergeCells count="11">
    <mergeCell ref="A2:G2"/>
    <mergeCell ref="A3:D3"/>
    <mergeCell ref="E4:G4"/>
    <mergeCell ref="A19:D19"/>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10.7083333333333" defaultRowHeight="14.25" customHeight="1"/>
  <cols>
    <col min="1" max="1" width="24.7083333333333" customWidth="1"/>
    <col min="2" max="2" width="41.1416666666667" customWidth="1"/>
    <col min="3" max="8" width="23.85" customWidth="1"/>
    <col min="9" max="11" width="24" customWidth="1"/>
    <col min="12" max="12" width="23.85" customWidth="1"/>
    <col min="13" max="13" width="24" customWidth="1"/>
    <col min="14" max="19" width="23.85" customWidth="1"/>
  </cols>
  <sheetData>
    <row r="1" ht="19.5" customHeight="1" spans="10:19">
      <c r="J1" s="206"/>
      <c r="O1" s="80"/>
      <c r="P1" s="80"/>
      <c r="Q1" s="80"/>
      <c r="R1" s="80"/>
      <c r="S1" s="61" t="s">
        <v>53</v>
      </c>
    </row>
    <row r="2" ht="57.75" customHeight="1" spans="1:19">
      <c r="A2" s="156" t="s">
        <v>54</v>
      </c>
      <c r="B2" s="212"/>
      <c r="C2" s="212"/>
      <c r="D2" s="212"/>
      <c r="E2" s="212"/>
      <c r="F2" s="212"/>
      <c r="G2" s="212"/>
      <c r="H2" s="212"/>
      <c r="I2" s="212"/>
      <c r="J2" s="212"/>
      <c r="K2" s="212"/>
      <c r="L2" s="212"/>
      <c r="M2" s="212"/>
      <c r="N2" s="212"/>
      <c r="O2" s="230"/>
      <c r="P2" s="230"/>
      <c r="Q2" s="230"/>
      <c r="R2" s="230"/>
      <c r="S2" s="230"/>
    </row>
    <row r="3" ht="21" customHeight="1" spans="1:19">
      <c r="A3" s="39" t="str">
        <f>"单位名称："&amp;"维西傈僳族自治县卫生健康局"</f>
        <v>单位名称：维西傈僳族自治县卫生健康局</v>
      </c>
      <c r="B3" s="8"/>
      <c r="C3" s="8"/>
      <c r="D3" s="8"/>
      <c r="E3" s="8"/>
      <c r="F3" s="8"/>
      <c r="G3" s="8"/>
      <c r="H3" s="8"/>
      <c r="I3" s="8"/>
      <c r="J3" s="84"/>
      <c r="K3" s="8"/>
      <c r="L3" s="8"/>
      <c r="M3" s="8"/>
      <c r="N3" s="8"/>
      <c r="O3" s="84"/>
      <c r="P3" s="84"/>
      <c r="Q3" s="84"/>
      <c r="R3" s="84"/>
      <c r="S3" s="102" t="s">
        <v>2</v>
      </c>
    </row>
    <row r="4" ht="18.75" customHeight="1" spans="1:19">
      <c r="A4" s="213" t="s">
        <v>55</v>
      </c>
      <c r="B4" s="214" t="s">
        <v>56</v>
      </c>
      <c r="C4" s="214" t="s">
        <v>57</v>
      </c>
      <c r="D4" s="215" t="s">
        <v>58</v>
      </c>
      <c r="E4" s="216"/>
      <c r="F4" s="216"/>
      <c r="G4" s="216"/>
      <c r="H4" s="216"/>
      <c r="I4" s="216"/>
      <c r="J4" s="231"/>
      <c r="K4" s="216"/>
      <c r="L4" s="216"/>
      <c r="M4" s="216"/>
      <c r="N4" s="210"/>
      <c r="O4" s="215" t="s">
        <v>47</v>
      </c>
      <c r="P4" s="215"/>
      <c r="Q4" s="215"/>
      <c r="R4" s="215"/>
      <c r="S4" s="234"/>
    </row>
    <row r="5" ht="19.5" customHeight="1" spans="1:19">
      <c r="A5" s="217"/>
      <c r="B5" s="218"/>
      <c r="C5" s="218"/>
      <c r="D5" s="219" t="s">
        <v>59</v>
      </c>
      <c r="E5" s="219" t="s">
        <v>60</v>
      </c>
      <c r="F5" s="219" t="s">
        <v>61</v>
      </c>
      <c r="G5" s="219" t="s">
        <v>62</v>
      </c>
      <c r="H5" s="219" t="s">
        <v>63</v>
      </c>
      <c r="I5" s="232" t="s">
        <v>64</v>
      </c>
      <c r="J5" s="232"/>
      <c r="K5" s="232"/>
      <c r="L5" s="232"/>
      <c r="M5" s="232"/>
      <c r="N5" s="222"/>
      <c r="O5" s="219" t="s">
        <v>59</v>
      </c>
      <c r="P5" s="219" t="s">
        <v>60</v>
      </c>
      <c r="Q5" s="219" t="s">
        <v>61</v>
      </c>
      <c r="R5" s="219" t="s">
        <v>62</v>
      </c>
      <c r="S5" s="219" t="s">
        <v>65</v>
      </c>
    </row>
    <row r="6" ht="28.5" customHeight="1" spans="1:19">
      <c r="A6" s="220"/>
      <c r="B6" s="221"/>
      <c r="C6" s="221"/>
      <c r="D6" s="222"/>
      <c r="E6" s="222"/>
      <c r="F6" s="222"/>
      <c r="G6" s="222"/>
      <c r="H6" s="222"/>
      <c r="I6" s="221" t="s">
        <v>59</v>
      </c>
      <c r="J6" s="221" t="s">
        <v>66</v>
      </c>
      <c r="K6" s="221" t="s">
        <v>67</v>
      </c>
      <c r="L6" s="221" t="s">
        <v>68</v>
      </c>
      <c r="M6" s="221" t="s">
        <v>69</v>
      </c>
      <c r="N6" s="221" t="s">
        <v>70</v>
      </c>
      <c r="O6" s="233"/>
      <c r="P6" s="233"/>
      <c r="Q6" s="233"/>
      <c r="R6" s="233"/>
      <c r="S6" s="222"/>
    </row>
    <row r="7" ht="20.25" customHeight="1" spans="1:19">
      <c r="A7" s="223">
        <v>1</v>
      </c>
      <c r="B7" s="223">
        <v>2</v>
      </c>
      <c r="C7" s="223">
        <v>3</v>
      </c>
      <c r="D7" s="223">
        <v>4</v>
      </c>
      <c r="E7" s="223">
        <v>5</v>
      </c>
      <c r="F7" s="223">
        <v>6</v>
      </c>
      <c r="G7" s="223">
        <v>7</v>
      </c>
      <c r="H7" s="223">
        <v>8</v>
      </c>
      <c r="I7" s="223">
        <v>9</v>
      </c>
      <c r="J7" s="223">
        <v>10</v>
      </c>
      <c r="K7" s="223">
        <v>11</v>
      </c>
      <c r="L7" s="223">
        <v>12</v>
      </c>
      <c r="M7" s="223">
        <v>13</v>
      </c>
      <c r="N7" s="223">
        <v>14</v>
      </c>
      <c r="O7" s="223">
        <v>15</v>
      </c>
      <c r="P7" s="223">
        <v>16</v>
      </c>
      <c r="Q7" s="223">
        <v>17</v>
      </c>
      <c r="R7" s="223">
        <v>18</v>
      </c>
      <c r="S7" s="223">
        <v>19</v>
      </c>
    </row>
    <row r="8" ht="22.5" customHeight="1" spans="1:19">
      <c r="A8" s="224" t="s">
        <v>71</v>
      </c>
      <c r="B8" s="225" t="s">
        <v>72</v>
      </c>
      <c r="C8" s="226">
        <v>9822461.41</v>
      </c>
      <c r="D8" s="226">
        <v>9822461.41</v>
      </c>
      <c r="E8" s="227">
        <v>9822461.41</v>
      </c>
      <c r="F8" s="227"/>
      <c r="G8" s="227"/>
      <c r="H8" s="227"/>
      <c r="I8" s="227"/>
      <c r="J8" s="227"/>
      <c r="K8" s="227"/>
      <c r="L8" s="227"/>
      <c r="M8" s="227"/>
      <c r="N8" s="227"/>
      <c r="O8" s="150"/>
      <c r="P8" s="150"/>
      <c r="Q8" s="150"/>
      <c r="R8" s="150"/>
      <c r="S8" s="150"/>
    </row>
    <row r="9" ht="22.5" customHeight="1" spans="1:19">
      <c r="A9" s="228" t="s">
        <v>57</v>
      </c>
      <c r="B9" s="229"/>
      <c r="C9" s="227">
        <v>9822461.41</v>
      </c>
      <c r="D9" s="227">
        <v>9822461.41</v>
      </c>
      <c r="E9" s="227">
        <v>9822461.41</v>
      </c>
      <c r="F9" s="227"/>
      <c r="G9" s="227"/>
      <c r="H9" s="227"/>
      <c r="I9" s="227"/>
      <c r="J9" s="227"/>
      <c r="K9" s="227"/>
      <c r="L9" s="227"/>
      <c r="M9" s="227"/>
      <c r="N9" s="227"/>
      <c r="O9" s="150"/>
      <c r="P9" s="150"/>
      <c r="Q9" s="150"/>
      <c r="R9" s="150"/>
      <c r="S9" s="150"/>
    </row>
  </sheetData>
  <mergeCells count="18">
    <mergeCell ref="A2:S2"/>
    <mergeCell ref="A3:D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O37"/>
  <sheetViews>
    <sheetView showZeros="0" workbookViewId="0">
      <selection activeCell="A1" sqref="A1"/>
    </sheetView>
  </sheetViews>
  <sheetFormatPr defaultColWidth="10.7083333333333" defaultRowHeight="14.25" customHeight="1"/>
  <cols>
    <col min="1" max="1" width="16.7083333333333" customWidth="1"/>
    <col min="2" max="2" width="44" customWidth="1"/>
    <col min="3" max="6" width="22.2833333333333" customWidth="1"/>
    <col min="7" max="8" width="22.1416666666667" customWidth="1"/>
    <col min="9" max="9" width="22" customWidth="1"/>
    <col min="10" max="11" width="22.1416666666667" customWidth="1"/>
    <col min="12" max="14" width="22" customWidth="1"/>
    <col min="15" max="15" width="22.1416666666667" customWidth="1"/>
  </cols>
  <sheetData>
    <row r="1" ht="19.5" customHeight="1" spans="4:15">
      <c r="D1" s="206"/>
      <c r="H1" s="206"/>
      <c r="J1" s="206"/>
      <c r="O1" s="37" t="s">
        <v>73</v>
      </c>
    </row>
    <row r="2" ht="42" customHeight="1" spans="1:15">
      <c r="A2" s="4" t="s">
        <v>74</v>
      </c>
      <c r="B2" s="207"/>
      <c r="C2" s="207"/>
      <c r="D2" s="207"/>
      <c r="E2" s="207"/>
      <c r="F2" s="207"/>
      <c r="G2" s="207"/>
      <c r="H2" s="207"/>
      <c r="I2" s="207"/>
      <c r="J2" s="207"/>
      <c r="K2" s="207"/>
      <c r="L2" s="207"/>
      <c r="M2" s="207"/>
      <c r="N2" s="207"/>
      <c r="O2" s="207"/>
    </row>
    <row r="3" ht="24" customHeight="1" spans="1:15">
      <c r="A3" s="208" t="str">
        <f>"单位名称："&amp;"维西傈僳族自治县卫生健康局"</f>
        <v>单位名称：维西傈僳族自治县卫生健康局</v>
      </c>
      <c r="B3" s="209"/>
      <c r="C3" s="79"/>
      <c r="D3" s="2"/>
      <c r="E3" s="79"/>
      <c r="F3" s="79"/>
      <c r="G3" s="79"/>
      <c r="H3" s="2"/>
      <c r="I3" s="79"/>
      <c r="J3" s="2"/>
      <c r="K3" s="79"/>
      <c r="L3" s="79"/>
      <c r="M3" s="211"/>
      <c r="N3" s="211"/>
      <c r="O3" s="117" t="s">
        <v>2</v>
      </c>
    </row>
    <row r="4" ht="19.5" customHeight="1" spans="1:15">
      <c r="A4" s="10" t="s">
        <v>75</v>
      </c>
      <c r="B4" s="10" t="s">
        <v>76</v>
      </c>
      <c r="C4" s="10" t="s">
        <v>57</v>
      </c>
      <c r="D4" s="12" t="s">
        <v>60</v>
      </c>
      <c r="E4" s="69" t="s">
        <v>77</v>
      </c>
      <c r="F4" s="70" t="s">
        <v>78</v>
      </c>
      <c r="G4" s="10" t="s">
        <v>61</v>
      </c>
      <c r="H4" s="10" t="s">
        <v>62</v>
      </c>
      <c r="I4" s="10" t="s">
        <v>79</v>
      </c>
      <c r="J4" s="12" t="s">
        <v>80</v>
      </c>
      <c r="K4" s="13"/>
      <c r="L4" s="13"/>
      <c r="M4" s="13"/>
      <c r="N4" s="13"/>
      <c r="O4" s="14"/>
    </row>
    <row r="5" ht="33.75" customHeight="1" spans="1:15">
      <c r="A5" s="18"/>
      <c r="B5" s="18"/>
      <c r="C5" s="18"/>
      <c r="D5" s="184" t="s">
        <v>59</v>
      </c>
      <c r="E5" s="109" t="s">
        <v>77</v>
      </c>
      <c r="F5" s="109" t="s">
        <v>78</v>
      </c>
      <c r="G5" s="18"/>
      <c r="H5" s="18"/>
      <c r="I5" s="18"/>
      <c r="J5" s="184" t="s">
        <v>59</v>
      </c>
      <c r="K5" s="45" t="s">
        <v>81</v>
      </c>
      <c r="L5" s="45" t="s">
        <v>82</v>
      </c>
      <c r="M5" s="45" t="s">
        <v>83</v>
      </c>
      <c r="N5" s="45" t="s">
        <v>84</v>
      </c>
      <c r="O5" s="45" t="s">
        <v>85</v>
      </c>
    </row>
    <row r="6" ht="20.25" customHeight="1" spans="1:15">
      <c r="A6" s="138">
        <v>1</v>
      </c>
      <c r="B6" s="138">
        <v>2</v>
      </c>
      <c r="C6" s="184">
        <v>3</v>
      </c>
      <c r="D6" s="184">
        <v>4</v>
      </c>
      <c r="E6" s="184">
        <v>5</v>
      </c>
      <c r="F6" s="184">
        <v>6</v>
      </c>
      <c r="G6" s="184">
        <v>7</v>
      </c>
      <c r="H6" s="184">
        <v>8</v>
      </c>
      <c r="I6" s="184">
        <v>9</v>
      </c>
      <c r="J6" s="184">
        <v>10</v>
      </c>
      <c r="K6" s="184">
        <v>11</v>
      </c>
      <c r="L6" s="184">
        <v>12</v>
      </c>
      <c r="M6" s="184">
        <v>13</v>
      </c>
      <c r="N6" s="184">
        <v>14</v>
      </c>
      <c r="O6" s="184">
        <v>15</v>
      </c>
    </row>
    <row r="7" ht="22.5" customHeight="1" spans="1:15">
      <c r="A7" s="201" t="s">
        <v>86</v>
      </c>
      <c r="B7" s="201" t="s">
        <v>87</v>
      </c>
      <c r="C7" s="153">
        <v>21000</v>
      </c>
      <c r="D7" s="153">
        <v>21000</v>
      </c>
      <c r="E7" s="153"/>
      <c r="F7" s="153">
        <v>21000</v>
      </c>
      <c r="G7" s="153"/>
      <c r="H7" s="153"/>
      <c r="I7" s="153"/>
      <c r="J7" s="153"/>
      <c r="K7" s="153"/>
      <c r="L7" s="153"/>
      <c r="M7" s="153"/>
      <c r="N7" s="153"/>
      <c r="O7" s="153"/>
    </row>
    <row r="8" ht="22.5" customHeight="1" spans="1:15">
      <c r="A8" s="201" t="s">
        <v>88</v>
      </c>
      <c r="B8" s="201" t="str">
        <f>"  "&amp;"组织事务"</f>
        <v>  组织事务</v>
      </c>
      <c r="C8" s="153">
        <v>21000</v>
      </c>
      <c r="D8" s="153">
        <v>21000</v>
      </c>
      <c r="E8" s="153"/>
      <c r="F8" s="153">
        <v>21000</v>
      </c>
      <c r="G8" s="153"/>
      <c r="H8" s="153"/>
      <c r="I8" s="153"/>
      <c r="J8" s="153"/>
      <c r="K8" s="153"/>
      <c r="L8" s="153"/>
      <c r="M8" s="153"/>
      <c r="N8" s="153"/>
      <c r="O8" s="153"/>
    </row>
    <row r="9" ht="22.5" customHeight="1" spans="1:15">
      <c r="A9" s="201" t="s">
        <v>89</v>
      </c>
      <c r="B9" s="201" t="str">
        <f>"    "&amp;"一般行政管理事务"</f>
        <v>    一般行政管理事务</v>
      </c>
      <c r="C9" s="153">
        <v>21000</v>
      </c>
      <c r="D9" s="153">
        <v>21000</v>
      </c>
      <c r="E9" s="153"/>
      <c r="F9" s="153">
        <v>21000</v>
      </c>
      <c r="G9" s="153"/>
      <c r="H9" s="153"/>
      <c r="I9" s="153"/>
      <c r="J9" s="153"/>
      <c r="K9" s="153"/>
      <c r="L9" s="153"/>
      <c r="M9" s="153"/>
      <c r="N9" s="153"/>
      <c r="O9" s="153"/>
    </row>
    <row r="10" ht="22.5" customHeight="1" spans="1:15">
      <c r="A10" s="201" t="s">
        <v>90</v>
      </c>
      <c r="B10" s="201" t="s">
        <v>91</v>
      </c>
      <c r="C10" s="153">
        <v>840607.04</v>
      </c>
      <c r="D10" s="153">
        <v>840607.04</v>
      </c>
      <c r="E10" s="153">
        <v>820267.04</v>
      </c>
      <c r="F10" s="153">
        <v>20340</v>
      </c>
      <c r="G10" s="153"/>
      <c r="H10" s="153"/>
      <c r="I10" s="153"/>
      <c r="J10" s="153"/>
      <c r="K10" s="153"/>
      <c r="L10" s="153"/>
      <c r="M10" s="153"/>
      <c r="N10" s="153"/>
      <c r="O10" s="153"/>
    </row>
    <row r="11" ht="22.5" customHeight="1" spans="1:15">
      <c r="A11" s="201" t="s">
        <v>92</v>
      </c>
      <c r="B11" s="201" t="str">
        <f>"  "&amp;"行政事业单位养老支出"</f>
        <v>  行政事业单位养老支出</v>
      </c>
      <c r="C11" s="153">
        <v>820267.04</v>
      </c>
      <c r="D11" s="153">
        <v>820267.04</v>
      </c>
      <c r="E11" s="153">
        <v>820267.04</v>
      </c>
      <c r="F11" s="153"/>
      <c r="G11" s="153"/>
      <c r="H11" s="153"/>
      <c r="I11" s="153"/>
      <c r="J11" s="153"/>
      <c r="K11" s="153"/>
      <c r="L11" s="153"/>
      <c r="M11" s="153"/>
      <c r="N11" s="153"/>
      <c r="O11" s="153"/>
    </row>
    <row r="12" ht="22.5" customHeight="1" spans="1:15">
      <c r="A12" s="201" t="s">
        <v>93</v>
      </c>
      <c r="B12" s="201" t="str">
        <f>"    "&amp;"机关事业单位基本养老保险缴费支出"</f>
        <v>    机关事业单位基本养老保险缴费支出</v>
      </c>
      <c r="C12" s="153">
        <v>820267.04</v>
      </c>
      <c r="D12" s="153">
        <v>820267.04</v>
      </c>
      <c r="E12" s="153">
        <v>820267.04</v>
      </c>
      <c r="F12" s="153"/>
      <c r="G12" s="153"/>
      <c r="H12" s="153"/>
      <c r="I12" s="153"/>
      <c r="J12" s="153"/>
      <c r="K12" s="153"/>
      <c r="L12" s="153"/>
      <c r="M12" s="153"/>
      <c r="N12" s="153"/>
      <c r="O12" s="153"/>
    </row>
    <row r="13" ht="22.5" customHeight="1" spans="1:15">
      <c r="A13" s="201" t="s">
        <v>94</v>
      </c>
      <c r="B13" s="201" t="str">
        <f>"    "&amp;"机关事业单位职业年金缴费支出"</f>
        <v>    机关事业单位职业年金缴费支出</v>
      </c>
      <c r="C13" s="153"/>
      <c r="D13" s="153"/>
      <c r="E13" s="153"/>
      <c r="F13" s="153"/>
      <c r="G13" s="153"/>
      <c r="H13" s="153"/>
      <c r="I13" s="153"/>
      <c r="J13" s="153"/>
      <c r="K13" s="153"/>
      <c r="L13" s="153"/>
      <c r="M13" s="153"/>
      <c r="N13" s="153"/>
      <c r="O13" s="153"/>
    </row>
    <row r="14" ht="22.5" customHeight="1" spans="1:15">
      <c r="A14" s="201" t="s">
        <v>95</v>
      </c>
      <c r="B14" s="201" t="str">
        <f>"  "&amp;"抚恤"</f>
        <v>  抚恤</v>
      </c>
      <c r="C14" s="153">
        <v>20340</v>
      </c>
      <c r="D14" s="153">
        <v>20340</v>
      </c>
      <c r="E14" s="153"/>
      <c r="F14" s="153">
        <v>20340</v>
      </c>
      <c r="G14" s="153"/>
      <c r="H14" s="153"/>
      <c r="I14" s="153"/>
      <c r="J14" s="153"/>
      <c r="K14" s="153"/>
      <c r="L14" s="153"/>
      <c r="M14" s="153"/>
      <c r="N14" s="153"/>
      <c r="O14" s="153"/>
    </row>
    <row r="15" ht="22.5" customHeight="1" spans="1:15">
      <c r="A15" s="201" t="s">
        <v>96</v>
      </c>
      <c r="B15" s="201" t="str">
        <f>"    "&amp;"死亡抚恤"</f>
        <v>    死亡抚恤</v>
      </c>
      <c r="C15" s="153">
        <v>20340</v>
      </c>
      <c r="D15" s="153">
        <v>20340</v>
      </c>
      <c r="E15" s="153"/>
      <c r="F15" s="153">
        <v>20340</v>
      </c>
      <c r="G15" s="153"/>
      <c r="H15" s="153"/>
      <c r="I15" s="153"/>
      <c r="J15" s="153"/>
      <c r="K15" s="153"/>
      <c r="L15" s="153"/>
      <c r="M15" s="153"/>
      <c r="N15" s="153"/>
      <c r="O15" s="153"/>
    </row>
    <row r="16" ht="22.5" customHeight="1" spans="1:15">
      <c r="A16" s="201" t="s">
        <v>97</v>
      </c>
      <c r="B16" s="201" t="s">
        <v>98</v>
      </c>
      <c r="C16" s="153">
        <v>7866054.09</v>
      </c>
      <c r="D16" s="153">
        <v>7866054.09</v>
      </c>
      <c r="E16" s="153">
        <v>6761849.89</v>
      </c>
      <c r="F16" s="153">
        <v>1104204.2</v>
      </c>
      <c r="G16" s="153"/>
      <c r="H16" s="153"/>
      <c r="I16" s="153"/>
      <c r="J16" s="153"/>
      <c r="K16" s="153"/>
      <c r="L16" s="153"/>
      <c r="M16" s="153"/>
      <c r="N16" s="153"/>
      <c r="O16" s="153"/>
    </row>
    <row r="17" ht="22.5" customHeight="1" spans="1:15">
      <c r="A17" s="201" t="s">
        <v>99</v>
      </c>
      <c r="B17" s="201" t="str">
        <f>"  "&amp;"卫生健康管理事务"</f>
        <v>  卫生健康管理事务</v>
      </c>
      <c r="C17" s="153">
        <v>6136179.38</v>
      </c>
      <c r="D17" s="153">
        <v>6136179.38</v>
      </c>
      <c r="E17" s="153">
        <v>6038739.38</v>
      </c>
      <c r="F17" s="153">
        <v>97440</v>
      </c>
      <c r="G17" s="153"/>
      <c r="H17" s="153"/>
      <c r="I17" s="153"/>
      <c r="J17" s="153"/>
      <c r="K17" s="153"/>
      <c r="L17" s="153"/>
      <c r="M17" s="153"/>
      <c r="N17" s="153"/>
      <c r="O17" s="153"/>
    </row>
    <row r="18" ht="22.5" customHeight="1" spans="1:15">
      <c r="A18" s="201" t="s">
        <v>100</v>
      </c>
      <c r="B18" s="201" t="str">
        <f>"    "&amp;"行政运行"</f>
        <v>    行政运行</v>
      </c>
      <c r="C18" s="153">
        <v>3419038.91</v>
      </c>
      <c r="D18" s="153">
        <v>3419038.91</v>
      </c>
      <c r="E18" s="153">
        <v>3419038.91</v>
      </c>
      <c r="F18" s="153"/>
      <c r="G18" s="153"/>
      <c r="H18" s="153"/>
      <c r="I18" s="153"/>
      <c r="J18" s="153"/>
      <c r="K18" s="153"/>
      <c r="L18" s="153"/>
      <c r="M18" s="153"/>
      <c r="N18" s="153"/>
      <c r="O18" s="153"/>
    </row>
    <row r="19" ht="22.5" customHeight="1" spans="1:15">
      <c r="A19" s="201" t="s">
        <v>101</v>
      </c>
      <c r="B19" s="201" t="str">
        <f>"    "&amp;"其他卫生健康管理事务支出"</f>
        <v>    其他卫生健康管理事务支出</v>
      </c>
      <c r="C19" s="153">
        <v>2717140.47</v>
      </c>
      <c r="D19" s="153">
        <v>2717140.47</v>
      </c>
      <c r="E19" s="153">
        <v>2619700.47</v>
      </c>
      <c r="F19" s="153">
        <v>97440</v>
      </c>
      <c r="G19" s="153"/>
      <c r="H19" s="153"/>
      <c r="I19" s="153"/>
      <c r="J19" s="153"/>
      <c r="K19" s="153"/>
      <c r="L19" s="153"/>
      <c r="M19" s="153"/>
      <c r="N19" s="153"/>
      <c r="O19" s="153"/>
    </row>
    <row r="20" ht="22.5" customHeight="1" spans="1:15">
      <c r="A20" s="201" t="s">
        <v>102</v>
      </c>
      <c r="B20" s="201" t="str">
        <f>"  "&amp;"公共卫生"</f>
        <v>  公共卫生</v>
      </c>
      <c r="C20" s="153">
        <v>433537.6</v>
      </c>
      <c r="D20" s="153">
        <v>433537.6</v>
      </c>
      <c r="E20" s="153"/>
      <c r="F20" s="153">
        <v>433537.6</v>
      </c>
      <c r="G20" s="153"/>
      <c r="H20" s="153"/>
      <c r="I20" s="153"/>
      <c r="J20" s="153"/>
      <c r="K20" s="153"/>
      <c r="L20" s="153"/>
      <c r="M20" s="153"/>
      <c r="N20" s="153"/>
      <c r="O20" s="153"/>
    </row>
    <row r="21" ht="22.5" customHeight="1" spans="1:15">
      <c r="A21" s="201" t="s">
        <v>103</v>
      </c>
      <c r="B21" s="201" t="str">
        <f>"    "&amp;"基本公共卫生服务"</f>
        <v>    基本公共卫生服务</v>
      </c>
      <c r="C21" s="153">
        <v>353537.6</v>
      </c>
      <c r="D21" s="153">
        <v>353537.6</v>
      </c>
      <c r="E21" s="153"/>
      <c r="F21" s="153">
        <v>353537.6</v>
      </c>
      <c r="G21" s="153"/>
      <c r="H21" s="153"/>
      <c r="I21" s="153"/>
      <c r="J21" s="153"/>
      <c r="K21" s="153"/>
      <c r="L21" s="153"/>
      <c r="M21" s="153"/>
      <c r="N21" s="153"/>
      <c r="O21" s="153"/>
    </row>
    <row r="22" ht="22.5" customHeight="1" spans="1:15">
      <c r="A22" s="201" t="s">
        <v>104</v>
      </c>
      <c r="B22" s="201" t="str">
        <f>"    "&amp;"重大公共卫生服务"</f>
        <v>    重大公共卫生服务</v>
      </c>
      <c r="C22" s="153">
        <v>30000</v>
      </c>
      <c r="D22" s="153">
        <v>30000</v>
      </c>
      <c r="E22" s="153"/>
      <c r="F22" s="153">
        <v>30000</v>
      </c>
      <c r="G22" s="153"/>
      <c r="H22" s="153"/>
      <c r="I22" s="153"/>
      <c r="J22" s="153"/>
      <c r="K22" s="153"/>
      <c r="L22" s="153"/>
      <c r="M22" s="153"/>
      <c r="N22" s="153"/>
      <c r="O22" s="153"/>
    </row>
    <row r="23" ht="22.5" customHeight="1" spans="1:15">
      <c r="A23" s="201" t="s">
        <v>105</v>
      </c>
      <c r="B23" s="201" t="str">
        <f>"    "&amp;"突发公共卫生事件应急处置"</f>
        <v>    突发公共卫生事件应急处置</v>
      </c>
      <c r="C23" s="153">
        <v>50000</v>
      </c>
      <c r="D23" s="153">
        <v>50000</v>
      </c>
      <c r="E23" s="153"/>
      <c r="F23" s="153">
        <v>50000</v>
      </c>
      <c r="G23" s="153"/>
      <c r="H23" s="153"/>
      <c r="I23" s="153"/>
      <c r="J23" s="153"/>
      <c r="K23" s="153"/>
      <c r="L23" s="153"/>
      <c r="M23" s="153"/>
      <c r="N23" s="153"/>
      <c r="O23" s="153"/>
    </row>
    <row r="24" ht="22.5" customHeight="1" spans="1:15">
      <c r="A24" s="201" t="s">
        <v>106</v>
      </c>
      <c r="B24" s="201" t="str">
        <f>"  "&amp;"计划生育事务"</f>
        <v>  计划生育事务</v>
      </c>
      <c r="C24" s="153">
        <v>573226.6</v>
      </c>
      <c r="D24" s="153">
        <v>573226.6</v>
      </c>
      <c r="E24" s="153"/>
      <c r="F24" s="153">
        <v>573226.6</v>
      </c>
      <c r="G24" s="153"/>
      <c r="H24" s="153"/>
      <c r="I24" s="153"/>
      <c r="J24" s="153"/>
      <c r="K24" s="153"/>
      <c r="L24" s="153"/>
      <c r="M24" s="153"/>
      <c r="N24" s="153"/>
      <c r="O24" s="153"/>
    </row>
    <row r="25" ht="22.5" customHeight="1" spans="1:15">
      <c r="A25" s="201" t="s">
        <v>107</v>
      </c>
      <c r="B25" s="201" t="str">
        <f>"    "&amp;"其他计划生育事务支出"</f>
        <v>    其他计划生育事务支出</v>
      </c>
      <c r="C25" s="153">
        <v>573226.6</v>
      </c>
      <c r="D25" s="153">
        <v>573226.6</v>
      </c>
      <c r="E25" s="153"/>
      <c r="F25" s="153">
        <v>573226.6</v>
      </c>
      <c r="G25" s="153"/>
      <c r="H25" s="153"/>
      <c r="I25" s="153"/>
      <c r="J25" s="153"/>
      <c r="K25" s="153"/>
      <c r="L25" s="153"/>
      <c r="M25" s="153"/>
      <c r="N25" s="153"/>
      <c r="O25" s="153"/>
    </row>
    <row r="26" ht="22.5" customHeight="1" spans="1:15">
      <c r="A26" s="201" t="s">
        <v>108</v>
      </c>
      <c r="B26" s="201" t="str">
        <f>"  "&amp;"行政事业单位医疗"</f>
        <v>  行政事业单位医疗</v>
      </c>
      <c r="C26" s="153">
        <v>723110.51</v>
      </c>
      <c r="D26" s="153">
        <v>723110.51</v>
      </c>
      <c r="E26" s="153">
        <v>723110.51</v>
      </c>
      <c r="F26" s="153"/>
      <c r="G26" s="153"/>
      <c r="H26" s="153"/>
      <c r="I26" s="153"/>
      <c r="J26" s="153"/>
      <c r="K26" s="153"/>
      <c r="L26" s="153"/>
      <c r="M26" s="153"/>
      <c r="N26" s="153"/>
      <c r="O26" s="153"/>
    </row>
    <row r="27" ht="22.5" customHeight="1" spans="1:15">
      <c r="A27" s="201" t="s">
        <v>109</v>
      </c>
      <c r="B27" s="201" t="str">
        <f>"    "&amp;"行政单位医疗"</f>
        <v>    行政单位医疗</v>
      </c>
      <c r="C27" s="153">
        <v>207301.05</v>
      </c>
      <c r="D27" s="153">
        <v>207301.05</v>
      </c>
      <c r="E27" s="153">
        <v>207301.05</v>
      </c>
      <c r="F27" s="153"/>
      <c r="G27" s="153"/>
      <c r="H27" s="153"/>
      <c r="I27" s="153"/>
      <c r="J27" s="153"/>
      <c r="K27" s="153"/>
      <c r="L27" s="153"/>
      <c r="M27" s="153"/>
      <c r="N27" s="153"/>
      <c r="O27" s="153"/>
    </row>
    <row r="28" ht="22.5" customHeight="1" spans="1:15">
      <c r="A28" s="201" t="s">
        <v>110</v>
      </c>
      <c r="B28" s="201" t="str">
        <f>"    "&amp;"事业单位医疗"</f>
        <v>    事业单位医疗</v>
      </c>
      <c r="C28" s="153">
        <v>167398.2</v>
      </c>
      <c r="D28" s="153">
        <v>167398.2</v>
      </c>
      <c r="E28" s="153">
        <v>167398.2</v>
      </c>
      <c r="F28" s="153"/>
      <c r="G28" s="153"/>
      <c r="H28" s="153"/>
      <c r="I28" s="153"/>
      <c r="J28" s="153"/>
      <c r="K28" s="153"/>
      <c r="L28" s="153"/>
      <c r="M28" s="153"/>
      <c r="N28" s="153"/>
      <c r="O28" s="153"/>
    </row>
    <row r="29" ht="22.5" customHeight="1" spans="1:15">
      <c r="A29" s="201" t="s">
        <v>111</v>
      </c>
      <c r="B29" s="201" t="str">
        <f>"    "&amp;"公务员医疗补助"</f>
        <v>    公务员医疗补助</v>
      </c>
      <c r="C29" s="153">
        <v>322149.92</v>
      </c>
      <c r="D29" s="153">
        <v>322149.92</v>
      </c>
      <c r="E29" s="153">
        <v>322149.92</v>
      </c>
      <c r="F29" s="153"/>
      <c r="G29" s="153"/>
      <c r="H29" s="153"/>
      <c r="I29" s="153"/>
      <c r="J29" s="153"/>
      <c r="K29" s="153"/>
      <c r="L29" s="153"/>
      <c r="M29" s="153"/>
      <c r="N29" s="153"/>
      <c r="O29" s="153"/>
    </row>
    <row r="30" ht="22.5" customHeight="1" spans="1:15">
      <c r="A30" s="201" t="s">
        <v>112</v>
      </c>
      <c r="B30" s="201" t="str">
        <f>"    "&amp;"其他行政事业单位医疗支出"</f>
        <v>    其他行政事业单位医疗支出</v>
      </c>
      <c r="C30" s="153">
        <v>26261.34</v>
      </c>
      <c r="D30" s="153">
        <v>26261.34</v>
      </c>
      <c r="E30" s="153">
        <v>26261.34</v>
      </c>
      <c r="F30" s="153"/>
      <c r="G30" s="153"/>
      <c r="H30" s="153"/>
      <c r="I30" s="153"/>
      <c r="J30" s="153"/>
      <c r="K30" s="153"/>
      <c r="L30" s="153"/>
      <c r="M30" s="153"/>
      <c r="N30" s="153"/>
      <c r="O30" s="153"/>
    </row>
    <row r="31" ht="22.5" customHeight="1" spans="1:15">
      <c r="A31" s="201" t="s">
        <v>113</v>
      </c>
      <c r="B31" s="201" t="s">
        <v>114</v>
      </c>
      <c r="C31" s="153">
        <v>440000</v>
      </c>
      <c r="D31" s="153">
        <v>440000</v>
      </c>
      <c r="E31" s="153"/>
      <c r="F31" s="153">
        <v>440000</v>
      </c>
      <c r="G31" s="153"/>
      <c r="H31" s="153"/>
      <c r="I31" s="153"/>
      <c r="J31" s="153"/>
      <c r="K31" s="153"/>
      <c r="L31" s="153"/>
      <c r="M31" s="153"/>
      <c r="N31" s="153"/>
      <c r="O31" s="153"/>
    </row>
    <row r="32" ht="22.5" customHeight="1" spans="1:15">
      <c r="A32" s="201" t="s">
        <v>115</v>
      </c>
      <c r="B32" s="201" t="str">
        <f>"  "&amp;"污染防治"</f>
        <v>  污染防治</v>
      </c>
      <c r="C32" s="153">
        <v>440000</v>
      </c>
      <c r="D32" s="153">
        <v>440000</v>
      </c>
      <c r="E32" s="153"/>
      <c r="F32" s="153">
        <v>440000</v>
      </c>
      <c r="G32" s="153"/>
      <c r="H32" s="153"/>
      <c r="I32" s="153"/>
      <c r="J32" s="153"/>
      <c r="K32" s="153"/>
      <c r="L32" s="153"/>
      <c r="M32" s="153"/>
      <c r="N32" s="153"/>
      <c r="O32" s="153"/>
    </row>
    <row r="33" ht="22.5" customHeight="1" spans="1:15">
      <c r="A33" s="201" t="s">
        <v>116</v>
      </c>
      <c r="B33" s="201" t="str">
        <f>"    "&amp;"固体废弃物与化学品"</f>
        <v>    固体废弃物与化学品</v>
      </c>
      <c r="C33" s="153">
        <v>440000</v>
      </c>
      <c r="D33" s="153">
        <v>440000</v>
      </c>
      <c r="E33" s="153"/>
      <c r="F33" s="153">
        <v>440000</v>
      </c>
      <c r="G33" s="153"/>
      <c r="H33" s="153"/>
      <c r="I33" s="153"/>
      <c r="J33" s="153"/>
      <c r="K33" s="153"/>
      <c r="L33" s="153"/>
      <c r="M33" s="153"/>
      <c r="N33" s="153"/>
      <c r="O33" s="153"/>
    </row>
    <row r="34" ht="22.5" customHeight="1" spans="1:15">
      <c r="A34" s="201" t="s">
        <v>117</v>
      </c>
      <c r="B34" s="201" t="s">
        <v>118</v>
      </c>
      <c r="C34" s="153">
        <v>654800.28</v>
      </c>
      <c r="D34" s="153">
        <v>654800.28</v>
      </c>
      <c r="E34" s="153">
        <v>654800.28</v>
      </c>
      <c r="F34" s="153"/>
      <c r="G34" s="153"/>
      <c r="H34" s="153"/>
      <c r="I34" s="153"/>
      <c r="J34" s="153"/>
      <c r="K34" s="153"/>
      <c r="L34" s="153"/>
      <c r="M34" s="153"/>
      <c r="N34" s="153"/>
      <c r="O34" s="153"/>
    </row>
    <row r="35" ht="22.5" customHeight="1" spans="1:15">
      <c r="A35" s="201" t="s">
        <v>119</v>
      </c>
      <c r="B35" s="201" t="str">
        <f>"  "&amp;"住房改革支出"</f>
        <v>  住房改革支出</v>
      </c>
      <c r="C35" s="153">
        <v>654800.28</v>
      </c>
      <c r="D35" s="153">
        <v>654800.28</v>
      </c>
      <c r="E35" s="153">
        <v>654800.28</v>
      </c>
      <c r="F35" s="153"/>
      <c r="G35" s="153"/>
      <c r="H35" s="153"/>
      <c r="I35" s="153"/>
      <c r="J35" s="153"/>
      <c r="K35" s="153"/>
      <c r="L35" s="153"/>
      <c r="M35" s="153"/>
      <c r="N35" s="153"/>
      <c r="O35" s="153"/>
    </row>
    <row r="36" ht="22.5" customHeight="1" spans="1:15">
      <c r="A36" s="201" t="s">
        <v>120</v>
      </c>
      <c r="B36" s="201" t="str">
        <f>"    "&amp;"住房公积金"</f>
        <v>    住房公积金</v>
      </c>
      <c r="C36" s="153">
        <v>654800.28</v>
      </c>
      <c r="D36" s="153">
        <v>654800.28</v>
      </c>
      <c r="E36" s="153">
        <v>654800.28</v>
      </c>
      <c r="F36" s="153"/>
      <c r="G36" s="153"/>
      <c r="H36" s="153"/>
      <c r="I36" s="153"/>
      <c r="J36" s="153"/>
      <c r="K36" s="153"/>
      <c r="L36" s="153"/>
      <c r="M36" s="153"/>
      <c r="N36" s="153"/>
      <c r="O36" s="153"/>
    </row>
    <row r="37" ht="22.5" customHeight="1" spans="1:15">
      <c r="A37" s="33" t="s">
        <v>121</v>
      </c>
      <c r="B37" s="210" t="s">
        <v>121</v>
      </c>
      <c r="C37" s="110">
        <v>9822461.41</v>
      </c>
      <c r="D37" s="153">
        <v>9822461.41</v>
      </c>
      <c r="E37" s="110">
        <v>8236917.21</v>
      </c>
      <c r="F37" s="110">
        <v>1585544.2</v>
      </c>
      <c r="G37" s="110"/>
      <c r="H37" s="153"/>
      <c r="I37" s="110"/>
      <c r="J37" s="153"/>
      <c r="K37" s="110"/>
      <c r="L37" s="110"/>
      <c r="M37" s="110"/>
      <c r="N37" s="110"/>
      <c r="O37" s="110"/>
    </row>
  </sheetData>
  <mergeCells count="11">
    <mergeCell ref="A2:O2"/>
    <mergeCell ref="A3:L3"/>
    <mergeCell ref="D4:F4"/>
    <mergeCell ref="J4:O4"/>
    <mergeCell ref="A37:B37"/>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18" workbookViewId="0">
      <selection activeCell="C47" sqref="C47"/>
    </sheetView>
  </sheetViews>
  <sheetFormatPr defaultColWidth="10.7083333333333" defaultRowHeight="14.25" customHeight="1" outlineLevelCol="3"/>
  <cols>
    <col min="1" max="1" width="45.85" customWidth="1"/>
    <col min="2" max="2" width="36" customWidth="1"/>
    <col min="3" max="3" width="41.85" customWidth="1"/>
    <col min="4" max="4" width="34.85" customWidth="1"/>
  </cols>
  <sheetData>
    <row r="1" ht="19.5" customHeight="1" spans="4:4">
      <c r="D1" s="37" t="s">
        <v>122</v>
      </c>
    </row>
    <row r="2" ht="36" customHeight="1" spans="1:4">
      <c r="A2" s="4" t="s">
        <v>123</v>
      </c>
      <c r="B2" s="192"/>
      <c r="C2" s="192"/>
      <c r="D2" s="192"/>
    </row>
    <row r="3" ht="24" customHeight="1" spans="1:4">
      <c r="A3" s="6" t="str">
        <f>"单位名称："&amp;"维西傈僳族自治县卫生健康局"</f>
        <v>单位名称：维西傈僳族自治县卫生健康局</v>
      </c>
      <c r="B3" s="193"/>
      <c r="C3" s="193"/>
      <c r="D3" s="117" t="s">
        <v>2</v>
      </c>
    </row>
    <row r="4" ht="19.5" customHeight="1" spans="1:4">
      <c r="A4" s="12" t="s">
        <v>3</v>
      </c>
      <c r="B4" s="14"/>
      <c r="C4" s="12" t="s">
        <v>4</v>
      </c>
      <c r="D4" s="14"/>
    </row>
    <row r="5" ht="21.75" customHeight="1" spans="1:4">
      <c r="A5" s="28" t="s">
        <v>5</v>
      </c>
      <c r="B5" s="125" t="s">
        <v>6</v>
      </c>
      <c r="C5" s="28" t="s">
        <v>124</v>
      </c>
      <c r="D5" s="125" t="s">
        <v>6</v>
      </c>
    </row>
    <row r="6" ht="17.25" customHeight="1" spans="1:4">
      <c r="A6" s="30"/>
      <c r="B6" s="18"/>
      <c r="C6" s="30"/>
      <c r="D6" s="18"/>
    </row>
    <row r="7" ht="22.5" customHeight="1" spans="1:4">
      <c r="A7" s="194" t="s">
        <v>125</v>
      </c>
      <c r="B7" s="195">
        <v>9822461.41</v>
      </c>
      <c r="C7" s="196" t="s">
        <v>126</v>
      </c>
      <c r="D7" s="110">
        <v>9822461.41</v>
      </c>
    </row>
    <row r="8" ht="22.5" customHeight="1" spans="1:4">
      <c r="A8" s="197" t="s">
        <v>127</v>
      </c>
      <c r="B8" s="195">
        <v>9822461.41</v>
      </c>
      <c r="C8" s="198" t="s">
        <v>128</v>
      </c>
      <c r="D8" s="110">
        <v>21000</v>
      </c>
    </row>
    <row r="9" ht="22.5" customHeight="1" spans="1:4">
      <c r="A9" s="197" t="s">
        <v>129</v>
      </c>
      <c r="B9" s="199"/>
      <c r="C9" s="198" t="s">
        <v>130</v>
      </c>
      <c r="D9" s="110"/>
    </row>
    <row r="10" ht="22.5" customHeight="1" spans="1:4">
      <c r="A10" s="197" t="s">
        <v>131</v>
      </c>
      <c r="B10" s="199"/>
      <c r="C10" s="198" t="s">
        <v>132</v>
      </c>
      <c r="D10" s="110"/>
    </row>
    <row r="11" ht="22.5" customHeight="1" spans="1:4">
      <c r="A11" s="200" t="s">
        <v>133</v>
      </c>
      <c r="B11" s="150"/>
      <c r="C11" s="198" t="s">
        <v>134</v>
      </c>
      <c r="D11" s="110"/>
    </row>
    <row r="12" ht="22.5" customHeight="1" spans="1:4">
      <c r="A12" s="197" t="s">
        <v>127</v>
      </c>
      <c r="B12" s="150"/>
      <c r="C12" s="198" t="s">
        <v>135</v>
      </c>
      <c r="D12" s="110"/>
    </row>
    <row r="13" ht="22.5" customHeight="1" spans="1:4">
      <c r="A13" s="197" t="s">
        <v>129</v>
      </c>
      <c r="B13" s="150"/>
      <c r="C13" s="198" t="s">
        <v>136</v>
      </c>
      <c r="D13" s="110"/>
    </row>
    <row r="14" ht="22.5" customHeight="1" spans="1:4">
      <c r="A14" s="197" t="s">
        <v>131</v>
      </c>
      <c r="B14" s="150"/>
      <c r="C14" s="198" t="s">
        <v>137</v>
      </c>
      <c r="D14" s="110"/>
    </row>
    <row r="15" ht="22.5" customHeight="1" spans="1:4">
      <c r="A15" s="197"/>
      <c r="B15" s="197"/>
      <c r="C15" s="198" t="s">
        <v>138</v>
      </c>
      <c r="D15" s="110">
        <v>840607.04</v>
      </c>
    </row>
    <row r="16" ht="22.5" customHeight="1" spans="1:4">
      <c r="A16" s="197"/>
      <c r="B16" s="201"/>
      <c r="C16" s="198" t="s">
        <v>139</v>
      </c>
      <c r="D16" s="110">
        <v>7866054.09</v>
      </c>
    </row>
    <row r="17" ht="22.5" customHeight="1" spans="1:4">
      <c r="A17" s="202"/>
      <c r="B17" s="194"/>
      <c r="C17" s="198" t="s">
        <v>140</v>
      </c>
      <c r="D17" s="110">
        <v>440000</v>
      </c>
    </row>
    <row r="18" ht="22.5" customHeight="1" spans="1:4">
      <c r="A18" s="202"/>
      <c r="B18" s="194"/>
      <c r="C18" s="198" t="s">
        <v>141</v>
      </c>
      <c r="D18" s="110"/>
    </row>
    <row r="19" ht="22.5" customHeight="1" spans="1:4">
      <c r="A19" s="141"/>
      <c r="B19" s="141"/>
      <c r="C19" s="198" t="s">
        <v>142</v>
      </c>
      <c r="D19" s="110"/>
    </row>
    <row r="20" ht="22.5" customHeight="1" spans="1:4">
      <c r="A20" s="141"/>
      <c r="B20" s="141"/>
      <c r="C20" s="198" t="s">
        <v>143</v>
      </c>
      <c r="D20" s="110"/>
    </row>
    <row r="21" ht="22.5" customHeight="1" spans="1:4">
      <c r="A21" s="141"/>
      <c r="B21" s="141"/>
      <c r="C21" s="198" t="s">
        <v>144</v>
      </c>
      <c r="D21" s="110"/>
    </row>
    <row r="22" ht="22.5" customHeight="1" spans="1:4">
      <c r="A22" s="141"/>
      <c r="B22" s="141"/>
      <c r="C22" s="198" t="s">
        <v>145</v>
      </c>
      <c r="D22" s="110"/>
    </row>
    <row r="23" ht="22.5" customHeight="1" spans="1:4">
      <c r="A23" s="141"/>
      <c r="B23" s="141"/>
      <c r="C23" s="198" t="s">
        <v>146</v>
      </c>
      <c r="D23" s="110"/>
    </row>
    <row r="24" ht="22.5" customHeight="1" spans="1:4">
      <c r="A24" s="141"/>
      <c r="B24" s="141"/>
      <c r="C24" s="198" t="s">
        <v>147</v>
      </c>
      <c r="D24" s="110"/>
    </row>
    <row r="25" ht="22.5" customHeight="1" spans="1:4">
      <c r="A25" s="141"/>
      <c r="B25" s="141"/>
      <c r="C25" s="198" t="s">
        <v>148</v>
      </c>
      <c r="D25" s="110"/>
    </row>
    <row r="26" ht="22.5" customHeight="1" spans="1:4">
      <c r="A26" s="141"/>
      <c r="B26" s="141"/>
      <c r="C26" s="198" t="s">
        <v>149</v>
      </c>
      <c r="D26" s="110">
        <v>654800.28</v>
      </c>
    </row>
    <row r="27" ht="22.5" customHeight="1" spans="1:4">
      <c r="A27" s="141"/>
      <c r="B27" s="141"/>
      <c r="C27" s="198" t="s">
        <v>150</v>
      </c>
      <c r="D27" s="110"/>
    </row>
    <row r="28" ht="22.5" customHeight="1" spans="1:4">
      <c r="A28" s="141"/>
      <c r="B28" s="141"/>
      <c r="C28" s="198" t="s">
        <v>151</v>
      </c>
      <c r="D28" s="110"/>
    </row>
    <row r="29" ht="22.5" customHeight="1" spans="1:4">
      <c r="A29" s="141"/>
      <c r="B29" s="141"/>
      <c r="C29" s="198" t="s">
        <v>152</v>
      </c>
      <c r="D29" s="110"/>
    </row>
    <row r="30" ht="22.5" customHeight="1" spans="1:4">
      <c r="A30" s="141"/>
      <c r="B30" s="141"/>
      <c r="C30" s="198" t="s">
        <v>153</v>
      </c>
      <c r="D30" s="110"/>
    </row>
    <row r="31" ht="22.5" customHeight="1" spans="1:4">
      <c r="A31" s="203"/>
      <c r="B31" s="194"/>
      <c r="C31" s="198" t="s">
        <v>154</v>
      </c>
      <c r="D31" s="110"/>
    </row>
    <row r="32" ht="22.5" customHeight="1" spans="1:4">
      <c r="A32" s="203"/>
      <c r="B32" s="194"/>
      <c r="C32" s="198" t="s">
        <v>155</v>
      </c>
      <c r="D32" s="110"/>
    </row>
    <row r="33" ht="22.5" customHeight="1" spans="1:4">
      <c r="A33" s="203"/>
      <c r="B33" s="194"/>
      <c r="C33" s="198" t="s">
        <v>156</v>
      </c>
      <c r="D33" s="110"/>
    </row>
    <row r="34" ht="22.5" customHeight="1" spans="1:4">
      <c r="A34" s="203"/>
      <c r="B34" s="194"/>
      <c r="C34" s="198" t="s">
        <v>157</v>
      </c>
      <c r="D34" s="110"/>
    </row>
    <row r="35" ht="22.5" customHeight="1" spans="1:4">
      <c r="A35" s="203"/>
      <c r="B35" s="194"/>
      <c r="C35" s="202" t="s">
        <v>158</v>
      </c>
      <c r="D35" s="194"/>
    </row>
    <row r="36" ht="22.5" customHeight="1" spans="1:4">
      <c r="A36" s="204" t="s">
        <v>159</v>
      </c>
      <c r="B36" s="205">
        <v>9822461.41</v>
      </c>
      <c r="C36" s="203" t="s">
        <v>52</v>
      </c>
      <c r="D36" s="205">
        <v>9822461.41</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6"/>
  <sheetViews>
    <sheetView showZeros="0" topLeftCell="A28" workbookViewId="0">
      <selection activeCell="A1" sqref="A1"/>
    </sheetView>
  </sheetViews>
  <sheetFormatPr defaultColWidth="10.7083333333333" defaultRowHeight="14.25" customHeight="1" outlineLevelCol="6"/>
  <cols>
    <col min="1" max="1" width="23.575" customWidth="1"/>
    <col min="2" max="2" width="51.2833333333333" customWidth="1"/>
    <col min="3" max="3" width="28.2833333333333" customWidth="1"/>
    <col min="4" max="4" width="23.85" customWidth="1"/>
    <col min="5" max="7" width="28.2833333333333" customWidth="1"/>
  </cols>
  <sheetData>
    <row r="1" customHeight="1" spans="4:7">
      <c r="D1" s="143"/>
      <c r="F1" s="62"/>
      <c r="G1" s="37" t="s">
        <v>160</v>
      </c>
    </row>
    <row r="2" ht="39" customHeight="1" spans="1:7">
      <c r="A2" s="4" t="s">
        <v>161</v>
      </c>
      <c r="B2" s="124"/>
      <c r="C2" s="124"/>
      <c r="D2" s="124"/>
      <c r="E2" s="124"/>
      <c r="F2" s="124"/>
      <c r="G2" s="124"/>
    </row>
    <row r="3" ht="18" customHeight="1" spans="1:7">
      <c r="A3" s="6" t="str">
        <f>"单位名称："&amp;"维西傈僳族自治县卫生健康局"</f>
        <v>单位名称：维西傈僳族自治县卫生健康局</v>
      </c>
      <c r="B3" s="180"/>
      <c r="C3" s="169"/>
      <c r="D3" s="169"/>
      <c r="E3" s="169"/>
      <c r="F3" s="120"/>
      <c r="G3" s="117" t="s">
        <v>2</v>
      </c>
    </row>
    <row r="4" ht="20.25" customHeight="1" spans="1:7">
      <c r="A4" s="181" t="s">
        <v>162</v>
      </c>
      <c r="B4" s="182"/>
      <c r="C4" s="125" t="s">
        <v>57</v>
      </c>
      <c r="D4" s="158" t="s">
        <v>77</v>
      </c>
      <c r="E4" s="13"/>
      <c r="F4" s="14"/>
      <c r="G4" s="148" t="s">
        <v>78</v>
      </c>
    </row>
    <row r="5" ht="20.25" customHeight="1" spans="1:7">
      <c r="A5" s="183" t="s">
        <v>75</v>
      </c>
      <c r="B5" s="183" t="s">
        <v>76</v>
      </c>
      <c r="C5" s="30"/>
      <c r="D5" s="184" t="s">
        <v>59</v>
      </c>
      <c r="E5" s="184" t="s">
        <v>163</v>
      </c>
      <c r="F5" s="184" t="s">
        <v>164</v>
      </c>
      <c r="G5" s="111"/>
    </row>
    <row r="6" ht="19.5" customHeight="1" spans="1:7">
      <c r="A6" s="183" t="s">
        <v>165</v>
      </c>
      <c r="B6" s="183" t="s">
        <v>166</v>
      </c>
      <c r="C6" s="183" t="s">
        <v>167</v>
      </c>
      <c r="D6" s="184">
        <v>4</v>
      </c>
      <c r="E6" s="185" t="s">
        <v>168</v>
      </c>
      <c r="F6" s="185" t="s">
        <v>169</v>
      </c>
      <c r="G6" s="183" t="s">
        <v>170</v>
      </c>
    </row>
    <row r="7" ht="22.5" customHeight="1" spans="1:7">
      <c r="A7" s="139" t="s">
        <v>86</v>
      </c>
      <c r="B7" s="139" t="s">
        <v>87</v>
      </c>
      <c r="C7" s="186">
        <v>21000</v>
      </c>
      <c r="D7" s="186"/>
      <c r="E7" s="186"/>
      <c r="F7" s="186"/>
      <c r="G7" s="186">
        <v>21000</v>
      </c>
    </row>
    <row r="8" ht="22.5" customHeight="1" spans="1:7">
      <c r="A8" s="187" t="s">
        <v>88</v>
      </c>
      <c r="B8" s="187" t="s">
        <v>171</v>
      </c>
      <c r="C8" s="186">
        <v>21000</v>
      </c>
      <c r="D8" s="186"/>
      <c r="E8" s="186"/>
      <c r="F8" s="186"/>
      <c r="G8" s="186">
        <v>21000</v>
      </c>
    </row>
    <row r="9" ht="22.5" customHeight="1" spans="1:7">
      <c r="A9" s="188" t="s">
        <v>89</v>
      </c>
      <c r="B9" s="188" t="s">
        <v>172</v>
      </c>
      <c r="C9" s="186">
        <v>21000</v>
      </c>
      <c r="D9" s="186"/>
      <c r="E9" s="186"/>
      <c r="F9" s="186"/>
      <c r="G9" s="186">
        <v>21000</v>
      </c>
    </row>
    <row r="10" ht="22.5" customHeight="1" spans="1:7">
      <c r="A10" s="139" t="s">
        <v>90</v>
      </c>
      <c r="B10" s="139" t="s">
        <v>91</v>
      </c>
      <c r="C10" s="186">
        <v>840607.04</v>
      </c>
      <c r="D10" s="186">
        <v>820267.04</v>
      </c>
      <c r="E10" s="186">
        <v>820267.04</v>
      </c>
      <c r="F10" s="186"/>
      <c r="G10" s="186">
        <v>20340</v>
      </c>
    </row>
    <row r="11" ht="22.5" customHeight="1" spans="1:7">
      <c r="A11" s="187" t="s">
        <v>92</v>
      </c>
      <c r="B11" s="187" t="s">
        <v>173</v>
      </c>
      <c r="C11" s="186">
        <v>820267.04</v>
      </c>
      <c r="D11" s="186">
        <v>820267.04</v>
      </c>
      <c r="E11" s="186">
        <v>820267.04</v>
      </c>
      <c r="F11" s="186"/>
      <c r="G11" s="186"/>
    </row>
    <row r="12" ht="22.5" customHeight="1" spans="1:7">
      <c r="A12" s="188" t="s">
        <v>93</v>
      </c>
      <c r="B12" s="188" t="s">
        <v>174</v>
      </c>
      <c r="C12" s="186">
        <v>820267.04</v>
      </c>
      <c r="D12" s="186">
        <v>820267.04</v>
      </c>
      <c r="E12" s="186">
        <v>820267.04</v>
      </c>
      <c r="F12" s="186"/>
      <c r="G12" s="186"/>
    </row>
    <row r="13" ht="22.5" customHeight="1" spans="1:7">
      <c r="A13" s="187" t="s">
        <v>95</v>
      </c>
      <c r="B13" s="187" t="s">
        <v>175</v>
      </c>
      <c r="C13" s="186">
        <v>20340</v>
      </c>
      <c r="D13" s="186"/>
      <c r="E13" s="186"/>
      <c r="F13" s="186"/>
      <c r="G13" s="186">
        <v>20340</v>
      </c>
    </row>
    <row r="14" ht="22.5" customHeight="1" spans="1:7">
      <c r="A14" s="188" t="s">
        <v>96</v>
      </c>
      <c r="B14" s="188" t="s">
        <v>176</v>
      </c>
      <c r="C14" s="186">
        <v>20340</v>
      </c>
      <c r="D14" s="186"/>
      <c r="E14" s="186"/>
      <c r="F14" s="186"/>
      <c r="G14" s="186">
        <v>20340</v>
      </c>
    </row>
    <row r="15" ht="22.5" customHeight="1" spans="1:7">
      <c r="A15" s="139" t="s">
        <v>97</v>
      </c>
      <c r="B15" s="139" t="s">
        <v>98</v>
      </c>
      <c r="C15" s="186">
        <v>7866054.09</v>
      </c>
      <c r="D15" s="186">
        <v>6761849.89</v>
      </c>
      <c r="E15" s="186">
        <v>6270354.57</v>
      </c>
      <c r="F15" s="186">
        <v>491495.32</v>
      </c>
      <c r="G15" s="186">
        <v>1104204.2</v>
      </c>
    </row>
    <row r="16" ht="22.5" customHeight="1" spans="1:7">
      <c r="A16" s="187" t="s">
        <v>99</v>
      </c>
      <c r="B16" s="187" t="s">
        <v>177</v>
      </c>
      <c r="C16" s="186">
        <v>6136179.38</v>
      </c>
      <c r="D16" s="186">
        <v>6038739.38</v>
      </c>
      <c r="E16" s="186">
        <v>5547244.06</v>
      </c>
      <c r="F16" s="186">
        <v>491495.32</v>
      </c>
      <c r="G16" s="186">
        <v>97440</v>
      </c>
    </row>
    <row r="17" ht="22.5" customHeight="1" spans="1:7">
      <c r="A17" s="188" t="s">
        <v>100</v>
      </c>
      <c r="B17" s="188" t="s">
        <v>178</v>
      </c>
      <c r="C17" s="186">
        <v>3419038.91</v>
      </c>
      <c r="D17" s="186">
        <v>3419038.91</v>
      </c>
      <c r="E17" s="186">
        <v>3050132.23</v>
      </c>
      <c r="F17" s="186">
        <v>368906.68</v>
      </c>
      <c r="G17" s="186"/>
    </row>
    <row r="18" ht="22.5" customHeight="1" spans="1:7">
      <c r="A18" s="188" t="s">
        <v>101</v>
      </c>
      <c r="B18" s="188" t="s">
        <v>179</v>
      </c>
      <c r="C18" s="186">
        <v>2717140.47</v>
      </c>
      <c r="D18" s="186">
        <v>2619700.47</v>
      </c>
      <c r="E18" s="186">
        <v>2497111.83</v>
      </c>
      <c r="F18" s="186">
        <v>122588.64</v>
      </c>
      <c r="G18" s="186">
        <v>97440</v>
      </c>
    </row>
    <row r="19" ht="22.5" customHeight="1" spans="1:7">
      <c r="A19" s="187" t="s">
        <v>102</v>
      </c>
      <c r="B19" s="187" t="s">
        <v>180</v>
      </c>
      <c r="C19" s="186">
        <v>433537.6</v>
      </c>
      <c r="D19" s="186"/>
      <c r="E19" s="186"/>
      <c r="F19" s="186"/>
      <c r="G19" s="186">
        <v>433537.6</v>
      </c>
    </row>
    <row r="20" ht="22.5" customHeight="1" spans="1:7">
      <c r="A20" s="188" t="s">
        <v>103</v>
      </c>
      <c r="B20" s="188" t="s">
        <v>181</v>
      </c>
      <c r="C20" s="186">
        <v>353537.6</v>
      </c>
      <c r="D20" s="186"/>
      <c r="E20" s="186"/>
      <c r="F20" s="186"/>
      <c r="G20" s="186">
        <v>353537.6</v>
      </c>
    </row>
    <row r="21" ht="22.5" customHeight="1" spans="1:7">
      <c r="A21" s="188" t="s">
        <v>104</v>
      </c>
      <c r="B21" s="188" t="s">
        <v>182</v>
      </c>
      <c r="C21" s="186">
        <v>30000</v>
      </c>
      <c r="D21" s="186"/>
      <c r="E21" s="186"/>
      <c r="F21" s="186"/>
      <c r="G21" s="186">
        <v>30000</v>
      </c>
    </row>
    <row r="22" ht="22.5" customHeight="1" spans="1:7">
      <c r="A22" s="188" t="s">
        <v>105</v>
      </c>
      <c r="B22" s="188" t="s">
        <v>183</v>
      </c>
      <c r="C22" s="186">
        <v>50000</v>
      </c>
      <c r="D22" s="186"/>
      <c r="E22" s="186"/>
      <c r="F22" s="186"/>
      <c r="G22" s="186">
        <v>50000</v>
      </c>
    </row>
    <row r="23" ht="22.5" customHeight="1" spans="1:7">
      <c r="A23" s="187" t="s">
        <v>106</v>
      </c>
      <c r="B23" s="187" t="s">
        <v>184</v>
      </c>
      <c r="C23" s="186">
        <v>573226.6</v>
      </c>
      <c r="D23" s="186"/>
      <c r="E23" s="186"/>
      <c r="F23" s="186"/>
      <c r="G23" s="186">
        <v>573226.6</v>
      </c>
    </row>
    <row r="24" ht="22.5" customHeight="1" spans="1:7">
      <c r="A24" s="188" t="s">
        <v>107</v>
      </c>
      <c r="B24" s="188" t="s">
        <v>185</v>
      </c>
      <c r="C24" s="186">
        <v>573226.6</v>
      </c>
      <c r="D24" s="186"/>
      <c r="E24" s="186"/>
      <c r="F24" s="186"/>
      <c r="G24" s="186">
        <v>573226.6</v>
      </c>
    </row>
    <row r="25" ht="22.5" customHeight="1" spans="1:7">
      <c r="A25" s="187" t="s">
        <v>108</v>
      </c>
      <c r="B25" s="187" t="s">
        <v>186</v>
      </c>
      <c r="C25" s="186">
        <v>723110.51</v>
      </c>
      <c r="D25" s="186">
        <v>723110.51</v>
      </c>
      <c r="E25" s="186">
        <v>723110.51</v>
      </c>
      <c r="F25" s="186"/>
      <c r="G25" s="186"/>
    </row>
    <row r="26" ht="22.5" customHeight="1" spans="1:7">
      <c r="A26" s="188" t="s">
        <v>109</v>
      </c>
      <c r="B26" s="188" t="s">
        <v>187</v>
      </c>
      <c r="C26" s="186">
        <v>207301.05</v>
      </c>
      <c r="D26" s="186">
        <v>207301.05</v>
      </c>
      <c r="E26" s="186">
        <v>207301.05</v>
      </c>
      <c r="F26" s="186"/>
      <c r="G26" s="186"/>
    </row>
    <row r="27" ht="22.5" customHeight="1" spans="1:7">
      <c r="A27" s="188" t="s">
        <v>110</v>
      </c>
      <c r="B27" s="188" t="s">
        <v>188</v>
      </c>
      <c r="C27" s="186">
        <v>167398.2</v>
      </c>
      <c r="D27" s="186">
        <v>167398.2</v>
      </c>
      <c r="E27" s="186">
        <v>167398.2</v>
      </c>
      <c r="F27" s="186"/>
      <c r="G27" s="186"/>
    </row>
    <row r="28" ht="22.5" customHeight="1" spans="1:7">
      <c r="A28" s="188" t="s">
        <v>111</v>
      </c>
      <c r="B28" s="188" t="s">
        <v>189</v>
      </c>
      <c r="C28" s="186">
        <v>322149.92</v>
      </c>
      <c r="D28" s="186">
        <v>322149.92</v>
      </c>
      <c r="E28" s="186">
        <v>322149.92</v>
      </c>
      <c r="F28" s="186"/>
      <c r="G28" s="186"/>
    </row>
    <row r="29" ht="22.5" customHeight="1" spans="1:7">
      <c r="A29" s="188" t="s">
        <v>112</v>
      </c>
      <c r="B29" s="188" t="s">
        <v>190</v>
      </c>
      <c r="C29" s="186">
        <v>26261.34</v>
      </c>
      <c r="D29" s="186">
        <v>26261.34</v>
      </c>
      <c r="E29" s="186">
        <v>26261.34</v>
      </c>
      <c r="F29" s="186"/>
      <c r="G29" s="186"/>
    </row>
    <row r="30" ht="22.5" customHeight="1" spans="1:7">
      <c r="A30" s="139" t="s">
        <v>113</v>
      </c>
      <c r="B30" s="139" t="s">
        <v>114</v>
      </c>
      <c r="C30" s="186">
        <v>440000</v>
      </c>
      <c r="D30" s="186"/>
      <c r="E30" s="186"/>
      <c r="F30" s="186"/>
      <c r="G30" s="186">
        <v>440000</v>
      </c>
    </row>
    <row r="31" ht="22.5" customHeight="1" spans="1:7">
      <c r="A31" s="187" t="s">
        <v>115</v>
      </c>
      <c r="B31" s="187" t="s">
        <v>191</v>
      </c>
      <c r="C31" s="186">
        <v>440000</v>
      </c>
      <c r="D31" s="186"/>
      <c r="E31" s="186"/>
      <c r="F31" s="186"/>
      <c r="G31" s="186">
        <v>440000</v>
      </c>
    </row>
    <row r="32" ht="22.5" customHeight="1" spans="1:7">
      <c r="A32" s="188" t="s">
        <v>116</v>
      </c>
      <c r="B32" s="188" t="s">
        <v>192</v>
      </c>
      <c r="C32" s="186">
        <v>440000</v>
      </c>
      <c r="D32" s="186"/>
      <c r="E32" s="186"/>
      <c r="F32" s="186"/>
      <c r="G32" s="186">
        <v>440000</v>
      </c>
    </row>
    <row r="33" ht="22.5" customHeight="1" spans="1:7">
      <c r="A33" s="139" t="s">
        <v>117</v>
      </c>
      <c r="B33" s="139" t="s">
        <v>118</v>
      </c>
      <c r="C33" s="186">
        <v>654800.28</v>
      </c>
      <c r="D33" s="186">
        <v>654800.28</v>
      </c>
      <c r="E33" s="186">
        <v>654800.28</v>
      </c>
      <c r="F33" s="186"/>
      <c r="G33" s="186"/>
    </row>
    <row r="34" ht="22.5" customHeight="1" spans="1:7">
      <c r="A34" s="187" t="s">
        <v>119</v>
      </c>
      <c r="B34" s="187" t="s">
        <v>193</v>
      </c>
      <c r="C34" s="186">
        <v>654800.28</v>
      </c>
      <c r="D34" s="186">
        <v>654800.28</v>
      </c>
      <c r="E34" s="186">
        <v>654800.28</v>
      </c>
      <c r="F34" s="186"/>
      <c r="G34" s="186"/>
    </row>
    <row r="35" ht="22.5" customHeight="1" spans="1:7">
      <c r="A35" s="188" t="s">
        <v>120</v>
      </c>
      <c r="B35" s="188" t="s">
        <v>194</v>
      </c>
      <c r="C35" s="186">
        <v>654800.28</v>
      </c>
      <c r="D35" s="186">
        <v>654800.28</v>
      </c>
      <c r="E35" s="186">
        <v>654800.28</v>
      </c>
      <c r="F35" s="186"/>
      <c r="G35" s="186"/>
    </row>
    <row r="36" ht="22.5" customHeight="1" spans="1:7">
      <c r="A36" s="189" t="s">
        <v>121</v>
      </c>
      <c r="B36" s="190" t="s">
        <v>121</v>
      </c>
      <c r="C36" s="191">
        <v>9822461.41</v>
      </c>
      <c r="D36" s="186">
        <v>8236917.21</v>
      </c>
      <c r="E36" s="191">
        <v>7745421.89</v>
      </c>
      <c r="F36" s="191">
        <v>491495.32</v>
      </c>
      <c r="G36" s="191">
        <v>1585544.2</v>
      </c>
    </row>
  </sheetData>
  <mergeCells count="7">
    <mergeCell ref="A2:G2"/>
    <mergeCell ref="A3:E3"/>
    <mergeCell ref="A4:B4"/>
    <mergeCell ref="D4:F4"/>
    <mergeCell ref="A36:B36"/>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1" sqref="A1"/>
    </sheetView>
  </sheetViews>
  <sheetFormatPr defaultColWidth="10.7083333333333" defaultRowHeight="14.25" customHeight="1" outlineLevelRow="6" outlineLevelCol="5"/>
  <cols>
    <col min="1" max="2" width="32" customWidth="1"/>
    <col min="3" max="6" width="30.1416666666667" customWidth="1"/>
  </cols>
  <sheetData>
    <row r="1" customHeight="1" spans="1:6">
      <c r="A1" s="164"/>
      <c r="B1" s="164"/>
      <c r="C1" s="99"/>
      <c r="D1" s="165"/>
      <c r="F1" s="166" t="s">
        <v>195</v>
      </c>
    </row>
    <row r="2" ht="36.75" customHeight="1" spans="1:6">
      <c r="A2" s="167" t="s">
        <v>196</v>
      </c>
      <c r="B2" s="168"/>
      <c r="C2" s="168"/>
      <c r="D2" s="168"/>
      <c r="E2" s="168"/>
      <c r="F2" s="168"/>
    </row>
    <row r="3" ht="18.75" customHeight="1" spans="1:6">
      <c r="A3" s="6" t="str">
        <f>"单位名称："&amp;"维西傈僳族自治县卫生健康局"</f>
        <v>单位名称：维西傈僳族自治县卫生健康局</v>
      </c>
      <c r="B3" s="164"/>
      <c r="C3" s="99"/>
      <c r="D3" s="169"/>
      <c r="F3" s="166" t="s">
        <v>197</v>
      </c>
    </row>
    <row r="4" ht="19.5" customHeight="1" spans="1:6">
      <c r="A4" s="170" t="s">
        <v>198</v>
      </c>
      <c r="B4" s="171" t="s">
        <v>199</v>
      </c>
      <c r="C4" s="74" t="s">
        <v>200</v>
      </c>
      <c r="D4" s="172"/>
      <c r="E4" s="173"/>
      <c r="F4" s="171" t="s">
        <v>201</v>
      </c>
    </row>
    <row r="5" ht="19.5" customHeight="1" spans="1:6">
      <c r="A5" s="174"/>
      <c r="B5" s="175"/>
      <c r="C5" s="73" t="s">
        <v>59</v>
      </c>
      <c r="D5" s="73" t="s">
        <v>202</v>
      </c>
      <c r="E5" s="73" t="s">
        <v>203</v>
      </c>
      <c r="F5" s="175"/>
    </row>
    <row r="6" ht="18.75" customHeight="1" spans="1:6">
      <c r="A6" s="176">
        <v>1</v>
      </c>
      <c r="B6" s="176">
        <v>2</v>
      </c>
      <c r="C6" s="177">
        <v>3</v>
      </c>
      <c r="D6" s="176">
        <v>4</v>
      </c>
      <c r="E6" s="176">
        <v>5</v>
      </c>
      <c r="F6" s="176">
        <v>6</v>
      </c>
    </row>
    <row r="7" ht="22.5" customHeight="1" spans="1:6">
      <c r="A7" s="178">
        <v>20000</v>
      </c>
      <c r="B7" s="178"/>
      <c r="C7" s="179">
        <v>18000</v>
      </c>
      <c r="D7" s="178"/>
      <c r="E7" s="178">
        <v>18000</v>
      </c>
      <c r="F7" s="178">
        <v>2000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7"/>
  <sheetViews>
    <sheetView showZeros="0" workbookViewId="0">
      <selection activeCell="A1" sqref="A1"/>
    </sheetView>
  </sheetViews>
  <sheetFormatPr defaultColWidth="10.7083333333333" defaultRowHeight="14.25" customHeight="1"/>
  <cols>
    <col min="1" max="1" width="38.2833333333333" customWidth="1"/>
    <col min="2" max="2" width="29.7083333333333" customWidth="1"/>
    <col min="3" max="3" width="31" customWidth="1"/>
    <col min="4" max="4" width="11.85" customWidth="1"/>
    <col min="5" max="5" width="20.5666666666667" customWidth="1"/>
    <col min="6" max="6" width="12" customWidth="1"/>
    <col min="7" max="7" width="26.85" customWidth="1"/>
    <col min="8" max="21" width="23.1416666666667" customWidth="1"/>
    <col min="22" max="23" width="23.2833333333333" customWidth="1"/>
  </cols>
  <sheetData>
    <row r="1" ht="18.75" customHeight="1" spans="2:23">
      <c r="B1" s="154"/>
      <c r="D1" s="155"/>
      <c r="E1" s="155"/>
      <c r="F1" s="155"/>
      <c r="G1" s="155"/>
      <c r="H1" s="80"/>
      <c r="I1" s="80"/>
      <c r="J1" s="80"/>
      <c r="K1" s="80"/>
      <c r="L1" s="80"/>
      <c r="M1" s="80"/>
      <c r="N1" s="2"/>
      <c r="O1" s="2"/>
      <c r="P1" s="2"/>
      <c r="Q1" s="80"/>
      <c r="U1" s="154"/>
      <c r="W1" s="61" t="s">
        <v>204</v>
      </c>
    </row>
    <row r="2" ht="39.75" customHeight="1" spans="1:23">
      <c r="A2" s="156" t="s">
        <v>205</v>
      </c>
      <c r="B2" s="64"/>
      <c r="C2" s="64"/>
      <c r="D2" s="64"/>
      <c r="E2" s="64"/>
      <c r="F2" s="64"/>
      <c r="G2" s="64"/>
      <c r="H2" s="64"/>
      <c r="I2" s="64"/>
      <c r="J2" s="64"/>
      <c r="K2" s="64"/>
      <c r="L2" s="64"/>
      <c r="M2" s="64"/>
      <c r="N2" s="5"/>
      <c r="O2" s="5"/>
      <c r="P2" s="5"/>
      <c r="Q2" s="64"/>
      <c r="R2" s="64"/>
      <c r="S2" s="64"/>
      <c r="T2" s="64"/>
      <c r="U2" s="64"/>
      <c r="V2" s="64"/>
      <c r="W2" s="64"/>
    </row>
    <row r="3" ht="18.75" customHeight="1" spans="1:23">
      <c r="A3" s="6" t="str">
        <f>"单位名称："&amp;"维西傈僳族自治县卫生健康局"</f>
        <v>单位名称：维西傈僳族自治县卫生健康局</v>
      </c>
      <c r="B3" s="157"/>
      <c r="C3" s="157"/>
      <c r="D3" s="157"/>
      <c r="E3" s="157"/>
      <c r="F3" s="157"/>
      <c r="G3" s="157"/>
      <c r="H3" s="84"/>
      <c r="I3" s="84"/>
      <c r="J3" s="84"/>
      <c r="K3" s="84"/>
      <c r="L3" s="84"/>
      <c r="M3" s="84"/>
      <c r="N3" s="8"/>
      <c r="O3" s="8"/>
      <c r="P3" s="8"/>
      <c r="Q3" s="84"/>
      <c r="U3" s="154"/>
      <c r="W3" s="102" t="s">
        <v>197</v>
      </c>
    </row>
    <row r="4" ht="18" customHeight="1" spans="1:23">
      <c r="A4" s="10" t="s">
        <v>206</v>
      </c>
      <c r="B4" s="10" t="s">
        <v>207</v>
      </c>
      <c r="C4" s="10" t="s">
        <v>208</v>
      </c>
      <c r="D4" s="10" t="s">
        <v>209</v>
      </c>
      <c r="E4" s="10" t="s">
        <v>210</v>
      </c>
      <c r="F4" s="10" t="s">
        <v>211</v>
      </c>
      <c r="G4" s="10" t="s">
        <v>212</v>
      </c>
      <c r="H4" s="158" t="s">
        <v>213</v>
      </c>
      <c r="I4" s="105" t="s">
        <v>213</v>
      </c>
      <c r="J4" s="105"/>
      <c r="K4" s="105"/>
      <c r="L4" s="105"/>
      <c r="M4" s="105"/>
      <c r="N4" s="13"/>
      <c r="O4" s="13"/>
      <c r="P4" s="13"/>
      <c r="Q4" s="69" t="s">
        <v>63</v>
      </c>
      <c r="R4" s="105" t="s">
        <v>80</v>
      </c>
      <c r="S4" s="105"/>
      <c r="T4" s="105"/>
      <c r="U4" s="105"/>
      <c r="V4" s="105"/>
      <c r="W4" s="162"/>
    </row>
    <row r="5" ht="18" customHeight="1" spans="1:23">
      <c r="A5" s="15"/>
      <c r="B5" s="152"/>
      <c r="C5" s="15"/>
      <c r="D5" s="15"/>
      <c r="E5" s="15"/>
      <c r="F5" s="15"/>
      <c r="G5" s="15"/>
      <c r="H5" s="125" t="s">
        <v>57</v>
      </c>
      <c r="I5" s="158" t="s">
        <v>60</v>
      </c>
      <c r="J5" s="105"/>
      <c r="K5" s="105"/>
      <c r="L5" s="105"/>
      <c r="M5" s="162"/>
      <c r="N5" s="12" t="s">
        <v>214</v>
      </c>
      <c r="O5" s="13"/>
      <c r="P5" s="14"/>
      <c r="Q5" s="10" t="s">
        <v>63</v>
      </c>
      <c r="R5" s="158" t="s">
        <v>80</v>
      </c>
      <c r="S5" s="69" t="s">
        <v>66</v>
      </c>
      <c r="T5" s="105" t="s">
        <v>80</v>
      </c>
      <c r="U5" s="69" t="s">
        <v>68</v>
      </c>
      <c r="V5" s="69" t="s">
        <v>69</v>
      </c>
      <c r="W5" s="70" t="s">
        <v>70</v>
      </c>
    </row>
    <row r="6" ht="18.75" customHeight="1" spans="1:23">
      <c r="A6" s="29"/>
      <c r="B6" s="29"/>
      <c r="C6" s="29"/>
      <c r="D6" s="29"/>
      <c r="E6" s="29"/>
      <c r="F6" s="29"/>
      <c r="G6" s="29"/>
      <c r="H6" s="29"/>
      <c r="I6" s="163" t="s">
        <v>215</v>
      </c>
      <c r="J6" s="10" t="s">
        <v>216</v>
      </c>
      <c r="K6" s="10" t="s">
        <v>217</v>
      </c>
      <c r="L6" s="10" t="s">
        <v>218</v>
      </c>
      <c r="M6" s="10" t="s">
        <v>219</v>
      </c>
      <c r="N6" s="10" t="s">
        <v>60</v>
      </c>
      <c r="O6" s="10" t="s">
        <v>61</v>
      </c>
      <c r="P6" s="10" t="s">
        <v>62</v>
      </c>
      <c r="Q6" s="29"/>
      <c r="R6" s="10" t="s">
        <v>59</v>
      </c>
      <c r="S6" s="10" t="s">
        <v>66</v>
      </c>
      <c r="T6" s="10" t="s">
        <v>220</v>
      </c>
      <c r="U6" s="10" t="s">
        <v>68</v>
      </c>
      <c r="V6" s="10" t="s">
        <v>69</v>
      </c>
      <c r="W6" s="10" t="s">
        <v>70</v>
      </c>
    </row>
    <row r="7" ht="37.5" customHeight="1" spans="1:23">
      <c r="A7" s="128"/>
      <c r="B7" s="128"/>
      <c r="C7" s="128"/>
      <c r="D7" s="128"/>
      <c r="E7" s="128"/>
      <c r="F7" s="128"/>
      <c r="G7" s="128"/>
      <c r="H7" s="128"/>
      <c r="I7" s="109" t="s">
        <v>59</v>
      </c>
      <c r="J7" s="17" t="s">
        <v>221</v>
      </c>
      <c r="K7" s="17" t="s">
        <v>217</v>
      </c>
      <c r="L7" s="17" t="s">
        <v>218</v>
      </c>
      <c r="M7" s="17" t="s">
        <v>219</v>
      </c>
      <c r="N7" s="17" t="s">
        <v>217</v>
      </c>
      <c r="O7" s="17" t="s">
        <v>218</v>
      </c>
      <c r="P7" s="17" t="s">
        <v>219</v>
      </c>
      <c r="Q7" s="17" t="s">
        <v>63</v>
      </c>
      <c r="R7" s="17" t="s">
        <v>59</v>
      </c>
      <c r="S7" s="17" t="s">
        <v>66</v>
      </c>
      <c r="T7" s="17" t="s">
        <v>220</v>
      </c>
      <c r="U7" s="17" t="s">
        <v>68</v>
      </c>
      <c r="V7" s="17" t="s">
        <v>69</v>
      </c>
      <c r="W7" s="17" t="s">
        <v>70</v>
      </c>
    </row>
    <row r="8" ht="19.5" customHeight="1" spans="1:23">
      <c r="A8" s="159">
        <v>1</v>
      </c>
      <c r="B8" s="159">
        <v>2</v>
      </c>
      <c r="C8" s="159">
        <v>3</v>
      </c>
      <c r="D8" s="159">
        <v>4</v>
      </c>
      <c r="E8" s="159">
        <v>5</v>
      </c>
      <c r="F8" s="159">
        <v>6</v>
      </c>
      <c r="G8" s="159">
        <v>7</v>
      </c>
      <c r="H8" s="159">
        <v>8</v>
      </c>
      <c r="I8" s="159">
        <v>9</v>
      </c>
      <c r="J8" s="159">
        <v>10</v>
      </c>
      <c r="K8" s="159">
        <v>11</v>
      </c>
      <c r="L8" s="159">
        <v>12</v>
      </c>
      <c r="M8" s="159">
        <v>13</v>
      </c>
      <c r="N8" s="159">
        <v>14</v>
      </c>
      <c r="O8" s="159">
        <v>15</v>
      </c>
      <c r="P8" s="159">
        <v>16</v>
      </c>
      <c r="Q8" s="159">
        <v>17</v>
      </c>
      <c r="R8" s="159">
        <v>18</v>
      </c>
      <c r="S8" s="159">
        <v>19</v>
      </c>
      <c r="T8" s="159">
        <v>20</v>
      </c>
      <c r="U8" s="159">
        <v>21</v>
      </c>
      <c r="V8" s="159">
        <v>22</v>
      </c>
      <c r="W8" s="159">
        <v>23</v>
      </c>
    </row>
    <row r="9" ht="22.5" customHeight="1" spans="1:23">
      <c r="A9" s="32" t="s">
        <v>72</v>
      </c>
      <c r="B9" s="32"/>
      <c r="C9" s="32"/>
      <c r="D9" s="32"/>
      <c r="E9" s="32"/>
      <c r="F9" s="32"/>
      <c r="G9" s="32"/>
      <c r="H9" s="110"/>
      <c r="I9" s="110"/>
      <c r="J9" s="110"/>
      <c r="K9" s="49"/>
      <c r="L9" s="110"/>
      <c r="M9" s="49"/>
      <c r="N9" s="49"/>
      <c r="O9" s="49"/>
      <c r="P9" s="49"/>
      <c r="Q9" s="110"/>
      <c r="R9" s="110"/>
      <c r="S9" s="110"/>
      <c r="T9" s="110"/>
      <c r="U9" s="110"/>
      <c r="V9" s="110"/>
      <c r="W9" s="110"/>
    </row>
    <row r="10" ht="22.5" customHeight="1" spans="1:23">
      <c r="A10" s="32" t="s">
        <v>72</v>
      </c>
      <c r="B10" s="32" t="s">
        <v>222</v>
      </c>
      <c r="C10" s="32" t="s">
        <v>223</v>
      </c>
      <c r="D10" s="32" t="s">
        <v>100</v>
      </c>
      <c r="E10" s="32" t="s">
        <v>178</v>
      </c>
      <c r="F10" s="32" t="s">
        <v>224</v>
      </c>
      <c r="G10" s="32" t="s">
        <v>225</v>
      </c>
      <c r="H10" s="110">
        <v>878724</v>
      </c>
      <c r="I10" s="110">
        <v>878724</v>
      </c>
      <c r="J10" s="110"/>
      <c r="K10" s="49"/>
      <c r="L10" s="110">
        <v>878724</v>
      </c>
      <c r="M10" s="49"/>
      <c r="N10" s="150"/>
      <c r="O10" s="150"/>
      <c r="P10" s="150"/>
      <c r="Q10" s="110"/>
      <c r="R10" s="110"/>
      <c r="S10" s="110"/>
      <c r="T10" s="110"/>
      <c r="U10" s="110"/>
      <c r="V10" s="110"/>
      <c r="W10" s="110"/>
    </row>
    <row r="11" ht="22.5" customHeight="1" spans="1:23">
      <c r="A11" s="32" t="s">
        <v>72</v>
      </c>
      <c r="B11" s="32" t="s">
        <v>226</v>
      </c>
      <c r="C11" s="32" t="s">
        <v>227</v>
      </c>
      <c r="D11" s="32" t="s">
        <v>101</v>
      </c>
      <c r="E11" s="32" t="s">
        <v>179</v>
      </c>
      <c r="F11" s="32" t="s">
        <v>224</v>
      </c>
      <c r="G11" s="32" t="s">
        <v>225</v>
      </c>
      <c r="H11" s="110">
        <v>689424</v>
      </c>
      <c r="I11" s="110">
        <v>689424</v>
      </c>
      <c r="J11" s="24"/>
      <c r="K11" s="24"/>
      <c r="L11" s="110">
        <v>689424</v>
      </c>
      <c r="M11" s="24"/>
      <c r="N11" s="150"/>
      <c r="O11" s="150"/>
      <c r="P11" s="150"/>
      <c r="Q11" s="110"/>
      <c r="R11" s="110"/>
      <c r="S11" s="110"/>
      <c r="T11" s="110"/>
      <c r="U11" s="110"/>
      <c r="V11" s="110"/>
      <c r="W11" s="110"/>
    </row>
    <row r="12" ht="22.5" customHeight="1" spans="1:23">
      <c r="A12" s="32" t="s">
        <v>72</v>
      </c>
      <c r="B12" s="32" t="s">
        <v>226</v>
      </c>
      <c r="C12" s="32" t="s">
        <v>227</v>
      </c>
      <c r="D12" s="32" t="s">
        <v>101</v>
      </c>
      <c r="E12" s="32" t="s">
        <v>179</v>
      </c>
      <c r="F12" s="32" t="s">
        <v>228</v>
      </c>
      <c r="G12" s="32" t="s">
        <v>229</v>
      </c>
      <c r="H12" s="110">
        <v>293340</v>
      </c>
      <c r="I12" s="110">
        <v>293340</v>
      </c>
      <c r="J12" s="24"/>
      <c r="K12" s="24"/>
      <c r="L12" s="110">
        <v>293340</v>
      </c>
      <c r="M12" s="24"/>
      <c r="N12" s="150"/>
      <c r="O12" s="150"/>
      <c r="P12" s="150"/>
      <c r="Q12" s="110"/>
      <c r="R12" s="110"/>
      <c r="S12" s="110"/>
      <c r="T12" s="110"/>
      <c r="U12" s="110"/>
      <c r="V12" s="110"/>
      <c r="W12" s="110"/>
    </row>
    <row r="13" ht="22.5" customHeight="1" spans="1:23">
      <c r="A13" s="32" t="s">
        <v>72</v>
      </c>
      <c r="B13" s="32" t="s">
        <v>222</v>
      </c>
      <c r="C13" s="32" t="s">
        <v>223</v>
      </c>
      <c r="D13" s="32" t="s">
        <v>100</v>
      </c>
      <c r="E13" s="32" t="s">
        <v>178</v>
      </c>
      <c r="F13" s="32" t="s">
        <v>228</v>
      </c>
      <c r="G13" s="32" t="s">
        <v>229</v>
      </c>
      <c r="H13" s="110">
        <v>1528410</v>
      </c>
      <c r="I13" s="110">
        <v>1528410</v>
      </c>
      <c r="J13" s="24"/>
      <c r="K13" s="24"/>
      <c r="L13" s="110">
        <v>1528410</v>
      </c>
      <c r="M13" s="24"/>
      <c r="N13" s="150"/>
      <c r="O13" s="150"/>
      <c r="P13" s="150"/>
      <c r="Q13" s="110"/>
      <c r="R13" s="110"/>
      <c r="S13" s="110"/>
      <c r="T13" s="110"/>
      <c r="U13" s="110"/>
      <c r="V13" s="110"/>
      <c r="W13" s="110"/>
    </row>
    <row r="14" ht="22.5" customHeight="1" spans="1:23">
      <c r="A14" s="32" t="s">
        <v>72</v>
      </c>
      <c r="B14" s="32" t="s">
        <v>222</v>
      </c>
      <c r="C14" s="32" t="s">
        <v>223</v>
      </c>
      <c r="D14" s="32" t="s">
        <v>100</v>
      </c>
      <c r="E14" s="32" t="s">
        <v>178</v>
      </c>
      <c r="F14" s="32" t="s">
        <v>230</v>
      </c>
      <c r="G14" s="32" t="s">
        <v>231</v>
      </c>
      <c r="H14" s="110">
        <v>73227</v>
      </c>
      <c r="I14" s="110">
        <v>73227</v>
      </c>
      <c r="J14" s="24"/>
      <c r="K14" s="24"/>
      <c r="L14" s="110">
        <v>73227</v>
      </c>
      <c r="M14" s="24"/>
      <c r="N14" s="150"/>
      <c r="O14" s="150"/>
      <c r="P14" s="150"/>
      <c r="Q14" s="110"/>
      <c r="R14" s="110"/>
      <c r="S14" s="110"/>
      <c r="T14" s="110"/>
      <c r="U14" s="110"/>
      <c r="V14" s="110"/>
      <c r="W14" s="110"/>
    </row>
    <row r="15" ht="22.5" customHeight="1" spans="1:23">
      <c r="A15" s="32" t="s">
        <v>72</v>
      </c>
      <c r="B15" s="32" t="s">
        <v>232</v>
      </c>
      <c r="C15" s="32" t="s">
        <v>233</v>
      </c>
      <c r="D15" s="32" t="s">
        <v>100</v>
      </c>
      <c r="E15" s="32" t="s">
        <v>178</v>
      </c>
      <c r="F15" s="32" t="s">
        <v>230</v>
      </c>
      <c r="G15" s="32" t="s">
        <v>231</v>
      </c>
      <c r="H15" s="110">
        <v>568860</v>
      </c>
      <c r="I15" s="110">
        <v>568860</v>
      </c>
      <c r="J15" s="24"/>
      <c r="K15" s="24"/>
      <c r="L15" s="110">
        <v>568860</v>
      </c>
      <c r="M15" s="24"/>
      <c r="N15" s="150"/>
      <c r="O15" s="150"/>
      <c r="P15" s="150"/>
      <c r="Q15" s="110"/>
      <c r="R15" s="110"/>
      <c r="S15" s="110"/>
      <c r="T15" s="110"/>
      <c r="U15" s="110"/>
      <c r="V15" s="110"/>
      <c r="W15" s="110"/>
    </row>
    <row r="16" ht="22.5" customHeight="1" spans="1:23">
      <c r="A16" s="32" t="s">
        <v>72</v>
      </c>
      <c r="B16" s="32" t="s">
        <v>226</v>
      </c>
      <c r="C16" s="32" t="s">
        <v>227</v>
      </c>
      <c r="D16" s="32" t="s">
        <v>101</v>
      </c>
      <c r="E16" s="32" t="s">
        <v>179</v>
      </c>
      <c r="F16" s="32" t="s">
        <v>234</v>
      </c>
      <c r="G16" s="32" t="s">
        <v>235</v>
      </c>
      <c r="H16" s="110">
        <v>57452</v>
      </c>
      <c r="I16" s="110">
        <v>57452</v>
      </c>
      <c r="J16" s="24"/>
      <c r="K16" s="24"/>
      <c r="L16" s="110">
        <v>57452</v>
      </c>
      <c r="M16" s="24"/>
      <c r="N16" s="150"/>
      <c r="O16" s="150"/>
      <c r="P16" s="150"/>
      <c r="Q16" s="110"/>
      <c r="R16" s="110"/>
      <c r="S16" s="110"/>
      <c r="T16" s="110"/>
      <c r="U16" s="110"/>
      <c r="V16" s="110"/>
      <c r="W16" s="110"/>
    </row>
    <row r="17" ht="22.5" customHeight="1" spans="1:23">
      <c r="A17" s="32" t="s">
        <v>72</v>
      </c>
      <c r="B17" s="32" t="s">
        <v>226</v>
      </c>
      <c r="C17" s="32" t="s">
        <v>227</v>
      </c>
      <c r="D17" s="32" t="s">
        <v>101</v>
      </c>
      <c r="E17" s="32" t="s">
        <v>179</v>
      </c>
      <c r="F17" s="32" t="s">
        <v>234</v>
      </c>
      <c r="G17" s="32" t="s">
        <v>235</v>
      </c>
      <c r="H17" s="110">
        <v>944472</v>
      </c>
      <c r="I17" s="110">
        <v>944472</v>
      </c>
      <c r="J17" s="24"/>
      <c r="K17" s="24"/>
      <c r="L17" s="110">
        <v>944472</v>
      </c>
      <c r="M17" s="24"/>
      <c r="N17" s="150"/>
      <c r="O17" s="150"/>
      <c r="P17" s="150"/>
      <c r="Q17" s="110"/>
      <c r="R17" s="110"/>
      <c r="S17" s="110"/>
      <c r="T17" s="110"/>
      <c r="U17" s="110"/>
      <c r="V17" s="110"/>
      <c r="W17" s="110"/>
    </row>
    <row r="18" ht="22.5" customHeight="1" spans="1:23">
      <c r="A18" s="32" t="s">
        <v>72</v>
      </c>
      <c r="B18" s="32" t="s">
        <v>236</v>
      </c>
      <c r="C18" s="32" t="s">
        <v>237</v>
      </c>
      <c r="D18" s="32" t="s">
        <v>101</v>
      </c>
      <c r="E18" s="32" t="s">
        <v>179</v>
      </c>
      <c r="F18" s="32" t="s">
        <v>234</v>
      </c>
      <c r="G18" s="32" t="s">
        <v>235</v>
      </c>
      <c r="H18" s="110">
        <v>496800</v>
      </c>
      <c r="I18" s="110">
        <v>496800</v>
      </c>
      <c r="J18" s="24"/>
      <c r="K18" s="24"/>
      <c r="L18" s="110">
        <v>496800</v>
      </c>
      <c r="M18" s="24"/>
      <c r="N18" s="150"/>
      <c r="O18" s="150"/>
      <c r="P18" s="150"/>
      <c r="Q18" s="110"/>
      <c r="R18" s="110"/>
      <c r="S18" s="110"/>
      <c r="T18" s="110"/>
      <c r="U18" s="110"/>
      <c r="V18" s="110"/>
      <c r="W18" s="110"/>
    </row>
    <row r="19" ht="22.5" customHeight="1" spans="1:23">
      <c r="A19" s="32" t="s">
        <v>72</v>
      </c>
      <c r="B19" s="32" t="s">
        <v>238</v>
      </c>
      <c r="C19" s="32" t="s">
        <v>239</v>
      </c>
      <c r="D19" s="32" t="s">
        <v>93</v>
      </c>
      <c r="E19" s="32" t="s">
        <v>174</v>
      </c>
      <c r="F19" s="32" t="s">
        <v>240</v>
      </c>
      <c r="G19" s="32" t="s">
        <v>241</v>
      </c>
      <c r="H19" s="110">
        <v>820267.04</v>
      </c>
      <c r="I19" s="110">
        <v>820267.04</v>
      </c>
      <c r="J19" s="24"/>
      <c r="K19" s="24"/>
      <c r="L19" s="110">
        <v>820267.04</v>
      </c>
      <c r="M19" s="24"/>
      <c r="N19" s="150"/>
      <c r="O19" s="150"/>
      <c r="P19" s="150"/>
      <c r="Q19" s="110"/>
      <c r="R19" s="110"/>
      <c r="S19" s="110"/>
      <c r="T19" s="110"/>
      <c r="U19" s="110"/>
      <c r="V19" s="110"/>
      <c r="W19" s="110"/>
    </row>
    <row r="20" ht="22.5" customHeight="1" spans="1:23">
      <c r="A20" s="32" t="s">
        <v>72</v>
      </c>
      <c r="B20" s="32" t="s">
        <v>238</v>
      </c>
      <c r="C20" s="32" t="s">
        <v>239</v>
      </c>
      <c r="D20" s="32" t="s">
        <v>109</v>
      </c>
      <c r="E20" s="32" t="s">
        <v>187</v>
      </c>
      <c r="F20" s="32" t="s">
        <v>242</v>
      </c>
      <c r="G20" s="32" t="s">
        <v>243</v>
      </c>
      <c r="H20" s="110">
        <v>207301.05</v>
      </c>
      <c r="I20" s="110">
        <v>207301.05</v>
      </c>
      <c r="J20" s="24"/>
      <c r="K20" s="24"/>
      <c r="L20" s="110">
        <v>207301.05</v>
      </c>
      <c r="M20" s="24"/>
      <c r="N20" s="150"/>
      <c r="O20" s="150"/>
      <c r="P20" s="150"/>
      <c r="Q20" s="110"/>
      <c r="R20" s="110"/>
      <c r="S20" s="110"/>
      <c r="T20" s="110"/>
      <c r="U20" s="110"/>
      <c r="V20" s="110"/>
      <c r="W20" s="110"/>
    </row>
    <row r="21" ht="22.5" customHeight="1" spans="1:23">
      <c r="A21" s="32" t="s">
        <v>72</v>
      </c>
      <c r="B21" s="32" t="s">
        <v>238</v>
      </c>
      <c r="C21" s="32" t="s">
        <v>239</v>
      </c>
      <c r="D21" s="32" t="s">
        <v>110</v>
      </c>
      <c r="E21" s="32" t="s">
        <v>188</v>
      </c>
      <c r="F21" s="32" t="s">
        <v>242</v>
      </c>
      <c r="G21" s="32" t="s">
        <v>243</v>
      </c>
      <c r="H21" s="110">
        <v>167398.2</v>
      </c>
      <c r="I21" s="110">
        <v>167398.2</v>
      </c>
      <c r="J21" s="24"/>
      <c r="K21" s="24"/>
      <c r="L21" s="110">
        <v>167398.2</v>
      </c>
      <c r="M21" s="24"/>
      <c r="N21" s="150"/>
      <c r="O21" s="150"/>
      <c r="P21" s="150"/>
      <c r="Q21" s="110"/>
      <c r="R21" s="110"/>
      <c r="S21" s="110"/>
      <c r="T21" s="110"/>
      <c r="U21" s="110"/>
      <c r="V21" s="110"/>
      <c r="W21" s="110"/>
    </row>
    <row r="22" ht="22.5" customHeight="1" spans="1:23">
      <c r="A22" s="32" t="s">
        <v>72</v>
      </c>
      <c r="B22" s="32" t="s">
        <v>238</v>
      </c>
      <c r="C22" s="32" t="s">
        <v>239</v>
      </c>
      <c r="D22" s="32" t="s">
        <v>111</v>
      </c>
      <c r="E22" s="32" t="s">
        <v>189</v>
      </c>
      <c r="F22" s="32" t="s">
        <v>244</v>
      </c>
      <c r="G22" s="32" t="s">
        <v>245</v>
      </c>
      <c r="H22" s="110">
        <v>199839.6</v>
      </c>
      <c r="I22" s="110">
        <v>199839.6</v>
      </c>
      <c r="J22" s="24"/>
      <c r="K22" s="24"/>
      <c r="L22" s="110">
        <v>199839.6</v>
      </c>
      <c r="M22" s="24"/>
      <c r="N22" s="150"/>
      <c r="O22" s="150"/>
      <c r="P22" s="150"/>
      <c r="Q22" s="110"/>
      <c r="R22" s="110"/>
      <c r="S22" s="110"/>
      <c r="T22" s="110"/>
      <c r="U22" s="110"/>
      <c r="V22" s="110"/>
      <c r="W22" s="110"/>
    </row>
    <row r="23" ht="22.5" customHeight="1" spans="1:23">
      <c r="A23" s="32" t="s">
        <v>72</v>
      </c>
      <c r="B23" s="32" t="s">
        <v>238</v>
      </c>
      <c r="C23" s="32" t="s">
        <v>239</v>
      </c>
      <c r="D23" s="32" t="s">
        <v>111</v>
      </c>
      <c r="E23" s="32" t="s">
        <v>189</v>
      </c>
      <c r="F23" s="32" t="s">
        <v>244</v>
      </c>
      <c r="G23" s="32" t="s">
        <v>245</v>
      </c>
      <c r="H23" s="110">
        <v>122310.32</v>
      </c>
      <c r="I23" s="110">
        <v>122310.32</v>
      </c>
      <c r="J23" s="24"/>
      <c r="K23" s="24"/>
      <c r="L23" s="110">
        <v>122310.32</v>
      </c>
      <c r="M23" s="24"/>
      <c r="N23" s="150"/>
      <c r="O23" s="150"/>
      <c r="P23" s="150"/>
      <c r="Q23" s="110"/>
      <c r="R23" s="110"/>
      <c r="S23" s="110"/>
      <c r="T23" s="110"/>
      <c r="U23" s="110"/>
      <c r="V23" s="110"/>
      <c r="W23" s="110"/>
    </row>
    <row r="24" ht="22.5" customHeight="1" spans="1:23">
      <c r="A24" s="32" t="s">
        <v>72</v>
      </c>
      <c r="B24" s="32" t="s">
        <v>238</v>
      </c>
      <c r="C24" s="32" t="s">
        <v>239</v>
      </c>
      <c r="D24" s="32" t="s">
        <v>100</v>
      </c>
      <c r="E24" s="32" t="s">
        <v>178</v>
      </c>
      <c r="F24" s="32" t="s">
        <v>246</v>
      </c>
      <c r="G24" s="32" t="s">
        <v>247</v>
      </c>
      <c r="H24" s="110">
        <v>911.23</v>
      </c>
      <c r="I24" s="110">
        <v>911.23</v>
      </c>
      <c r="J24" s="24"/>
      <c r="K24" s="24"/>
      <c r="L24" s="110">
        <v>911.23</v>
      </c>
      <c r="M24" s="24"/>
      <c r="N24" s="150"/>
      <c r="O24" s="150"/>
      <c r="P24" s="150"/>
      <c r="Q24" s="110"/>
      <c r="R24" s="110"/>
      <c r="S24" s="110"/>
      <c r="T24" s="110"/>
      <c r="U24" s="110"/>
      <c r="V24" s="110"/>
      <c r="W24" s="110"/>
    </row>
    <row r="25" ht="22.5" customHeight="1" spans="1:23">
      <c r="A25" s="32" t="s">
        <v>72</v>
      </c>
      <c r="B25" s="32" t="s">
        <v>238</v>
      </c>
      <c r="C25" s="32" t="s">
        <v>239</v>
      </c>
      <c r="D25" s="32" t="s">
        <v>101</v>
      </c>
      <c r="E25" s="32" t="s">
        <v>179</v>
      </c>
      <c r="F25" s="32" t="s">
        <v>246</v>
      </c>
      <c r="G25" s="32" t="s">
        <v>247</v>
      </c>
      <c r="H25" s="110">
        <v>15623.83</v>
      </c>
      <c r="I25" s="110">
        <v>15623.83</v>
      </c>
      <c r="J25" s="24"/>
      <c r="K25" s="24"/>
      <c r="L25" s="110">
        <v>15623.83</v>
      </c>
      <c r="M25" s="24"/>
      <c r="N25" s="150"/>
      <c r="O25" s="150"/>
      <c r="P25" s="150"/>
      <c r="Q25" s="110"/>
      <c r="R25" s="110"/>
      <c r="S25" s="110"/>
      <c r="T25" s="110"/>
      <c r="U25" s="110"/>
      <c r="V25" s="110"/>
      <c r="W25" s="110"/>
    </row>
    <row r="26" ht="22.5" customHeight="1" spans="1:23">
      <c r="A26" s="32" t="s">
        <v>72</v>
      </c>
      <c r="B26" s="32" t="s">
        <v>238</v>
      </c>
      <c r="C26" s="32" t="s">
        <v>239</v>
      </c>
      <c r="D26" s="32" t="s">
        <v>112</v>
      </c>
      <c r="E26" s="32" t="s">
        <v>190</v>
      </c>
      <c r="F26" s="32" t="s">
        <v>246</v>
      </c>
      <c r="G26" s="32" t="s">
        <v>247</v>
      </c>
      <c r="H26" s="110">
        <v>11592</v>
      </c>
      <c r="I26" s="110">
        <v>11592</v>
      </c>
      <c r="J26" s="24"/>
      <c r="K26" s="24"/>
      <c r="L26" s="110">
        <v>11592</v>
      </c>
      <c r="M26" s="24"/>
      <c r="N26" s="150"/>
      <c r="O26" s="150"/>
      <c r="P26" s="150"/>
      <c r="Q26" s="110"/>
      <c r="R26" s="110"/>
      <c r="S26" s="110"/>
      <c r="T26" s="110"/>
      <c r="U26" s="110"/>
      <c r="V26" s="110"/>
      <c r="W26" s="110"/>
    </row>
    <row r="27" ht="22.5" customHeight="1" spans="1:23">
      <c r="A27" s="32" t="s">
        <v>72</v>
      </c>
      <c r="B27" s="32" t="s">
        <v>238</v>
      </c>
      <c r="C27" s="32" t="s">
        <v>239</v>
      </c>
      <c r="D27" s="32" t="s">
        <v>112</v>
      </c>
      <c r="E27" s="32" t="s">
        <v>190</v>
      </c>
      <c r="F27" s="32" t="s">
        <v>246</v>
      </c>
      <c r="G27" s="32" t="s">
        <v>247</v>
      </c>
      <c r="H27" s="110">
        <v>4416</v>
      </c>
      <c r="I27" s="110">
        <v>4416</v>
      </c>
      <c r="J27" s="24"/>
      <c r="K27" s="24"/>
      <c r="L27" s="110">
        <v>4416</v>
      </c>
      <c r="M27" s="24"/>
      <c r="N27" s="150"/>
      <c r="O27" s="150"/>
      <c r="P27" s="150"/>
      <c r="Q27" s="110"/>
      <c r="R27" s="110"/>
      <c r="S27" s="110"/>
      <c r="T27" s="110"/>
      <c r="U27" s="110"/>
      <c r="V27" s="110"/>
      <c r="W27" s="110"/>
    </row>
    <row r="28" ht="22.5" customHeight="1" spans="1:23">
      <c r="A28" s="32" t="s">
        <v>72</v>
      </c>
      <c r="B28" s="32" t="s">
        <v>238</v>
      </c>
      <c r="C28" s="32" t="s">
        <v>239</v>
      </c>
      <c r="D28" s="32" t="s">
        <v>112</v>
      </c>
      <c r="E28" s="32" t="s">
        <v>190</v>
      </c>
      <c r="F28" s="32" t="s">
        <v>246</v>
      </c>
      <c r="G28" s="32" t="s">
        <v>247</v>
      </c>
      <c r="H28" s="110">
        <v>5674.48</v>
      </c>
      <c r="I28" s="110">
        <v>5674.48</v>
      </c>
      <c r="J28" s="24"/>
      <c r="K28" s="24"/>
      <c r="L28" s="110">
        <v>5674.48</v>
      </c>
      <c r="M28" s="24"/>
      <c r="N28" s="150"/>
      <c r="O28" s="150"/>
      <c r="P28" s="150"/>
      <c r="Q28" s="110"/>
      <c r="R28" s="110"/>
      <c r="S28" s="110"/>
      <c r="T28" s="110"/>
      <c r="U28" s="110"/>
      <c r="V28" s="110"/>
      <c r="W28" s="110"/>
    </row>
    <row r="29" ht="22.5" customHeight="1" spans="1:23">
      <c r="A29" s="32" t="s">
        <v>72</v>
      </c>
      <c r="B29" s="32" t="s">
        <v>238</v>
      </c>
      <c r="C29" s="32" t="s">
        <v>239</v>
      </c>
      <c r="D29" s="32" t="s">
        <v>112</v>
      </c>
      <c r="E29" s="32" t="s">
        <v>190</v>
      </c>
      <c r="F29" s="32" t="s">
        <v>246</v>
      </c>
      <c r="G29" s="32" t="s">
        <v>247</v>
      </c>
      <c r="H29" s="110">
        <v>4578.86</v>
      </c>
      <c r="I29" s="110">
        <v>4578.86</v>
      </c>
      <c r="J29" s="24"/>
      <c r="K29" s="24"/>
      <c r="L29" s="110">
        <v>4578.86</v>
      </c>
      <c r="M29" s="24"/>
      <c r="N29" s="150"/>
      <c r="O29" s="150"/>
      <c r="P29" s="150"/>
      <c r="Q29" s="110"/>
      <c r="R29" s="110"/>
      <c r="S29" s="110"/>
      <c r="T29" s="110"/>
      <c r="U29" s="110"/>
      <c r="V29" s="110"/>
      <c r="W29" s="110"/>
    </row>
    <row r="30" ht="22.5" customHeight="1" spans="1:23">
      <c r="A30" s="32" t="s">
        <v>72</v>
      </c>
      <c r="B30" s="32" t="s">
        <v>248</v>
      </c>
      <c r="C30" s="32" t="s">
        <v>194</v>
      </c>
      <c r="D30" s="32" t="s">
        <v>120</v>
      </c>
      <c r="E30" s="32" t="s">
        <v>194</v>
      </c>
      <c r="F30" s="32" t="s">
        <v>249</v>
      </c>
      <c r="G30" s="32" t="s">
        <v>194</v>
      </c>
      <c r="H30" s="110">
        <v>654800.28</v>
      </c>
      <c r="I30" s="110">
        <v>654800.28</v>
      </c>
      <c r="J30" s="24"/>
      <c r="K30" s="24"/>
      <c r="L30" s="110">
        <v>654800.28</v>
      </c>
      <c r="M30" s="24"/>
      <c r="N30" s="150"/>
      <c r="O30" s="150"/>
      <c r="P30" s="150"/>
      <c r="Q30" s="110"/>
      <c r="R30" s="110"/>
      <c r="S30" s="110"/>
      <c r="T30" s="110"/>
      <c r="U30" s="110"/>
      <c r="V30" s="110"/>
      <c r="W30" s="110"/>
    </row>
    <row r="31" ht="22.5" customHeight="1" spans="1:23">
      <c r="A31" s="32" t="s">
        <v>72</v>
      </c>
      <c r="B31" s="32" t="s">
        <v>250</v>
      </c>
      <c r="C31" s="32" t="s">
        <v>201</v>
      </c>
      <c r="D31" s="32" t="s">
        <v>100</v>
      </c>
      <c r="E31" s="32" t="s">
        <v>178</v>
      </c>
      <c r="F31" s="32" t="s">
        <v>251</v>
      </c>
      <c r="G31" s="32" t="s">
        <v>201</v>
      </c>
      <c r="H31" s="110">
        <v>2000</v>
      </c>
      <c r="I31" s="110">
        <v>2000</v>
      </c>
      <c r="J31" s="24"/>
      <c r="K31" s="24"/>
      <c r="L31" s="110">
        <v>2000</v>
      </c>
      <c r="M31" s="24"/>
      <c r="N31" s="150"/>
      <c r="O31" s="150"/>
      <c r="P31" s="150"/>
      <c r="Q31" s="110"/>
      <c r="R31" s="110"/>
      <c r="S31" s="110"/>
      <c r="T31" s="110"/>
      <c r="U31" s="110"/>
      <c r="V31" s="110"/>
      <c r="W31" s="110"/>
    </row>
    <row r="32" ht="22.5" customHeight="1" spans="1:23">
      <c r="A32" s="32" t="s">
        <v>72</v>
      </c>
      <c r="B32" s="32" t="s">
        <v>252</v>
      </c>
      <c r="C32" s="32" t="s">
        <v>253</v>
      </c>
      <c r="D32" s="32" t="s">
        <v>100</v>
      </c>
      <c r="E32" s="32" t="s">
        <v>178</v>
      </c>
      <c r="F32" s="32" t="s">
        <v>254</v>
      </c>
      <c r="G32" s="32" t="s">
        <v>255</v>
      </c>
      <c r="H32" s="110">
        <v>3570</v>
      </c>
      <c r="I32" s="110">
        <v>3570</v>
      </c>
      <c r="J32" s="24"/>
      <c r="K32" s="24"/>
      <c r="L32" s="110">
        <v>3570</v>
      </c>
      <c r="M32" s="24"/>
      <c r="N32" s="150"/>
      <c r="O32" s="150"/>
      <c r="P32" s="150"/>
      <c r="Q32" s="110"/>
      <c r="R32" s="110"/>
      <c r="S32" s="110"/>
      <c r="T32" s="110"/>
      <c r="U32" s="110"/>
      <c r="V32" s="110"/>
      <c r="W32" s="110"/>
    </row>
    <row r="33" ht="22.5" customHeight="1" spans="1:23">
      <c r="A33" s="32" t="s">
        <v>72</v>
      </c>
      <c r="B33" s="32" t="s">
        <v>252</v>
      </c>
      <c r="C33" s="32" t="s">
        <v>253</v>
      </c>
      <c r="D33" s="32" t="s">
        <v>100</v>
      </c>
      <c r="E33" s="32" t="s">
        <v>178</v>
      </c>
      <c r="F33" s="32" t="s">
        <v>256</v>
      </c>
      <c r="G33" s="32" t="s">
        <v>257</v>
      </c>
      <c r="H33" s="110">
        <v>14000</v>
      </c>
      <c r="I33" s="110">
        <v>14000</v>
      </c>
      <c r="J33" s="24"/>
      <c r="K33" s="24"/>
      <c r="L33" s="110">
        <v>14000</v>
      </c>
      <c r="M33" s="24"/>
      <c r="N33" s="150"/>
      <c r="O33" s="150"/>
      <c r="P33" s="150"/>
      <c r="Q33" s="110"/>
      <c r="R33" s="110"/>
      <c r="S33" s="110"/>
      <c r="T33" s="110"/>
      <c r="U33" s="110"/>
      <c r="V33" s="110"/>
      <c r="W33" s="110"/>
    </row>
    <row r="34" ht="22.5" customHeight="1" spans="1:23">
      <c r="A34" s="32" t="s">
        <v>72</v>
      </c>
      <c r="B34" s="32" t="s">
        <v>252</v>
      </c>
      <c r="C34" s="32" t="s">
        <v>253</v>
      </c>
      <c r="D34" s="32" t="s">
        <v>100</v>
      </c>
      <c r="E34" s="32" t="s">
        <v>178</v>
      </c>
      <c r="F34" s="32" t="s">
        <v>254</v>
      </c>
      <c r="G34" s="32" t="s">
        <v>255</v>
      </c>
      <c r="H34" s="110">
        <v>39030</v>
      </c>
      <c r="I34" s="110">
        <v>39030</v>
      </c>
      <c r="J34" s="24"/>
      <c r="K34" s="24"/>
      <c r="L34" s="110">
        <v>39030</v>
      </c>
      <c r="M34" s="24"/>
      <c r="N34" s="150"/>
      <c r="O34" s="150"/>
      <c r="P34" s="150"/>
      <c r="Q34" s="110"/>
      <c r="R34" s="110"/>
      <c r="S34" s="110"/>
      <c r="T34" s="110"/>
      <c r="U34" s="110"/>
      <c r="V34" s="110"/>
      <c r="W34" s="110"/>
    </row>
    <row r="35" ht="22.5" customHeight="1" spans="1:23">
      <c r="A35" s="32" t="s">
        <v>72</v>
      </c>
      <c r="B35" s="32" t="s">
        <v>252</v>
      </c>
      <c r="C35" s="32" t="s">
        <v>253</v>
      </c>
      <c r="D35" s="32" t="s">
        <v>100</v>
      </c>
      <c r="E35" s="32" t="s">
        <v>178</v>
      </c>
      <c r="F35" s="32" t="s">
        <v>258</v>
      </c>
      <c r="G35" s="32" t="s">
        <v>259</v>
      </c>
      <c r="H35" s="110">
        <v>35000</v>
      </c>
      <c r="I35" s="110">
        <v>35000</v>
      </c>
      <c r="J35" s="24"/>
      <c r="K35" s="24"/>
      <c r="L35" s="110">
        <v>35000</v>
      </c>
      <c r="M35" s="24"/>
      <c r="N35" s="150"/>
      <c r="O35" s="150"/>
      <c r="P35" s="150"/>
      <c r="Q35" s="110"/>
      <c r="R35" s="110"/>
      <c r="S35" s="110"/>
      <c r="T35" s="110"/>
      <c r="U35" s="110"/>
      <c r="V35" s="110"/>
      <c r="W35" s="110"/>
    </row>
    <row r="36" ht="22.5" customHeight="1" spans="1:23">
      <c r="A36" s="32" t="s">
        <v>72</v>
      </c>
      <c r="B36" s="32" t="s">
        <v>252</v>
      </c>
      <c r="C36" s="32" t="s">
        <v>253</v>
      </c>
      <c r="D36" s="32" t="s">
        <v>101</v>
      </c>
      <c r="E36" s="32" t="s">
        <v>179</v>
      </c>
      <c r="F36" s="32" t="s">
        <v>254</v>
      </c>
      <c r="G36" s="32" t="s">
        <v>255</v>
      </c>
      <c r="H36" s="110">
        <v>61900</v>
      </c>
      <c r="I36" s="110">
        <v>61900</v>
      </c>
      <c r="J36" s="24"/>
      <c r="K36" s="24"/>
      <c r="L36" s="110">
        <v>61900</v>
      </c>
      <c r="M36" s="24"/>
      <c r="N36" s="150"/>
      <c r="O36" s="150"/>
      <c r="P36" s="150"/>
      <c r="Q36" s="110"/>
      <c r="R36" s="110"/>
      <c r="S36" s="110"/>
      <c r="T36" s="110"/>
      <c r="U36" s="110"/>
      <c r="V36" s="110"/>
      <c r="W36" s="110"/>
    </row>
    <row r="37" ht="22.5" customHeight="1" spans="1:23">
      <c r="A37" s="32" t="s">
        <v>72</v>
      </c>
      <c r="B37" s="32" t="s">
        <v>252</v>
      </c>
      <c r="C37" s="32" t="s">
        <v>253</v>
      </c>
      <c r="D37" s="32" t="s">
        <v>101</v>
      </c>
      <c r="E37" s="32" t="s">
        <v>179</v>
      </c>
      <c r="F37" s="32" t="s">
        <v>258</v>
      </c>
      <c r="G37" s="32" t="s">
        <v>259</v>
      </c>
      <c r="H37" s="110">
        <v>20000</v>
      </c>
      <c r="I37" s="110">
        <v>20000</v>
      </c>
      <c r="J37" s="24"/>
      <c r="K37" s="24"/>
      <c r="L37" s="110">
        <v>20000</v>
      </c>
      <c r="M37" s="24"/>
      <c r="N37" s="150"/>
      <c r="O37" s="150"/>
      <c r="P37" s="150"/>
      <c r="Q37" s="110"/>
      <c r="R37" s="110"/>
      <c r="S37" s="110"/>
      <c r="T37" s="110"/>
      <c r="U37" s="110"/>
      <c r="V37" s="110"/>
      <c r="W37" s="110"/>
    </row>
    <row r="38" ht="22.5" customHeight="1" spans="1:23">
      <c r="A38" s="32" t="s">
        <v>72</v>
      </c>
      <c r="B38" s="32" t="s">
        <v>252</v>
      </c>
      <c r="C38" s="32" t="s">
        <v>253</v>
      </c>
      <c r="D38" s="32" t="s">
        <v>100</v>
      </c>
      <c r="E38" s="32" t="s">
        <v>178</v>
      </c>
      <c r="F38" s="32" t="s">
        <v>254</v>
      </c>
      <c r="G38" s="32" t="s">
        <v>255</v>
      </c>
      <c r="H38" s="110">
        <v>2800</v>
      </c>
      <c r="I38" s="110">
        <v>2800</v>
      </c>
      <c r="J38" s="24"/>
      <c r="K38" s="24"/>
      <c r="L38" s="110">
        <v>2800</v>
      </c>
      <c r="M38" s="24"/>
      <c r="N38" s="150"/>
      <c r="O38" s="150"/>
      <c r="P38" s="150"/>
      <c r="Q38" s="110"/>
      <c r="R38" s="110"/>
      <c r="S38" s="110"/>
      <c r="T38" s="110"/>
      <c r="U38" s="110"/>
      <c r="V38" s="110"/>
      <c r="W38" s="110"/>
    </row>
    <row r="39" ht="22.5" customHeight="1" spans="1:23">
      <c r="A39" s="32" t="s">
        <v>72</v>
      </c>
      <c r="B39" s="32" t="s">
        <v>260</v>
      </c>
      <c r="C39" s="32" t="s">
        <v>261</v>
      </c>
      <c r="D39" s="32" t="s">
        <v>100</v>
      </c>
      <c r="E39" s="32" t="s">
        <v>178</v>
      </c>
      <c r="F39" s="32" t="s">
        <v>262</v>
      </c>
      <c r="G39" s="32" t="s">
        <v>261</v>
      </c>
      <c r="H39" s="110">
        <v>46075.08</v>
      </c>
      <c r="I39" s="110">
        <v>46075.08</v>
      </c>
      <c r="J39" s="24"/>
      <c r="K39" s="24"/>
      <c r="L39" s="110">
        <v>46075.08</v>
      </c>
      <c r="M39" s="24"/>
      <c r="N39" s="150"/>
      <c r="O39" s="150"/>
      <c r="P39" s="150"/>
      <c r="Q39" s="110"/>
      <c r="R39" s="110"/>
      <c r="S39" s="110"/>
      <c r="T39" s="110"/>
      <c r="U39" s="110"/>
      <c r="V39" s="110"/>
      <c r="W39" s="110"/>
    </row>
    <row r="40" ht="22.5" customHeight="1" spans="1:23">
      <c r="A40" s="32" t="s">
        <v>72</v>
      </c>
      <c r="B40" s="32" t="s">
        <v>260</v>
      </c>
      <c r="C40" s="32" t="s">
        <v>261</v>
      </c>
      <c r="D40" s="32" t="s">
        <v>101</v>
      </c>
      <c r="E40" s="32" t="s">
        <v>179</v>
      </c>
      <c r="F40" s="32" t="s">
        <v>262</v>
      </c>
      <c r="G40" s="32" t="s">
        <v>261</v>
      </c>
      <c r="H40" s="110">
        <v>38288.64</v>
      </c>
      <c r="I40" s="110">
        <v>38288.64</v>
      </c>
      <c r="J40" s="24"/>
      <c r="K40" s="24"/>
      <c r="L40" s="110">
        <v>38288.64</v>
      </c>
      <c r="M40" s="24"/>
      <c r="N40" s="150"/>
      <c r="O40" s="150"/>
      <c r="P40" s="150"/>
      <c r="Q40" s="110"/>
      <c r="R40" s="110"/>
      <c r="S40" s="110"/>
      <c r="T40" s="110"/>
      <c r="U40" s="110"/>
      <c r="V40" s="110"/>
      <c r="W40" s="110"/>
    </row>
    <row r="41" ht="22.5" customHeight="1" spans="1:23">
      <c r="A41" s="32" t="s">
        <v>72</v>
      </c>
      <c r="B41" s="32" t="s">
        <v>252</v>
      </c>
      <c r="C41" s="32" t="s">
        <v>253</v>
      </c>
      <c r="D41" s="32" t="s">
        <v>100</v>
      </c>
      <c r="E41" s="32" t="s">
        <v>178</v>
      </c>
      <c r="F41" s="32" t="s">
        <v>254</v>
      </c>
      <c r="G41" s="32" t="s">
        <v>255</v>
      </c>
      <c r="H41" s="110">
        <v>2850</v>
      </c>
      <c r="I41" s="110">
        <v>2850</v>
      </c>
      <c r="J41" s="24"/>
      <c r="K41" s="24"/>
      <c r="L41" s="110">
        <v>2850</v>
      </c>
      <c r="M41" s="24"/>
      <c r="N41" s="150"/>
      <c r="O41" s="150"/>
      <c r="P41" s="150"/>
      <c r="Q41" s="110"/>
      <c r="R41" s="110"/>
      <c r="S41" s="110"/>
      <c r="T41" s="110"/>
      <c r="U41" s="110"/>
      <c r="V41" s="110"/>
      <c r="W41" s="110"/>
    </row>
    <row r="42" ht="22.5" customHeight="1" spans="1:23">
      <c r="A42" s="32" t="s">
        <v>72</v>
      </c>
      <c r="B42" s="32" t="s">
        <v>252</v>
      </c>
      <c r="C42" s="32" t="s">
        <v>253</v>
      </c>
      <c r="D42" s="32" t="s">
        <v>101</v>
      </c>
      <c r="E42" s="32" t="s">
        <v>179</v>
      </c>
      <c r="F42" s="32" t="s">
        <v>254</v>
      </c>
      <c r="G42" s="32" t="s">
        <v>255</v>
      </c>
      <c r="H42" s="110">
        <v>2400</v>
      </c>
      <c r="I42" s="110">
        <v>2400</v>
      </c>
      <c r="J42" s="24"/>
      <c r="K42" s="24"/>
      <c r="L42" s="110">
        <v>2400</v>
      </c>
      <c r="M42" s="24"/>
      <c r="N42" s="150"/>
      <c r="O42" s="150"/>
      <c r="P42" s="150"/>
      <c r="Q42" s="110"/>
      <c r="R42" s="110"/>
      <c r="S42" s="110"/>
      <c r="T42" s="110"/>
      <c r="U42" s="110"/>
      <c r="V42" s="110"/>
      <c r="W42" s="110"/>
    </row>
    <row r="43" ht="22.5" customHeight="1" spans="1:23">
      <c r="A43" s="32" t="s">
        <v>72</v>
      </c>
      <c r="B43" s="32" t="s">
        <v>263</v>
      </c>
      <c r="C43" s="32" t="s">
        <v>264</v>
      </c>
      <c r="D43" s="32" t="s">
        <v>100</v>
      </c>
      <c r="E43" s="32" t="s">
        <v>178</v>
      </c>
      <c r="F43" s="32" t="s">
        <v>254</v>
      </c>
      <c r="G43" s="32" t="s">
        <v>255</v>
      </c>
      <c r="H43" s="110">
        <v>52500</v>
      </c>
      <c r="I43" s="110">
        <v>52500</v>
      </c>
      <c r="J43" s="24"/>
      <c r="K43" s="24"/>
      <c r="L43" s="110">
        <v>52500</v>
      </c>
      <c r="M43" s="24"/>
      <c r="N43" s="150"/>
      <c r="O43" s="150"/>
      <c r="P43" s="150"/>
      <c r="Q43" s="110"/>
      <c r="R43" s="110"/>
      <c r="S43" s="110"/>
      <c r="T43" s="110"/>
      <c r="U43" s="110"/>
      <c r="V43" s="110"/>
      <c r="W43" s="110"/>
    </row>
    <row r="44" ht="22.5" customHeight="1" spans="1:23">
      <c r="A44" s="32" t="s">
        <v>72</v>
      </c>
      <c r="B44" s="32" t="s">
        <v>265</v>
      </c>
      <c r="C44" s="32" t="s">
        <v>266</v>
      </c>
      <c r="D44" s="32" t="s">
        <v>100</v>
      </c>
      <c r="E44" s="32" t="s">
        <v>178</v>
      </c>
      <c r="F44" s="32" t="s">
        <v>267</v>
      </c>
      <c r="G44" s="32" t="s">
        <v>266</v>
      </c>
      <c r="H44" s="110">
        <v>18000</v>
      </c>
      <c r="I44" s="110">
        <v>18000</v>
      </c>
      <c r="J44" s="24"/>
      <c r="K44" s="24"/>
      <c r="L44" s="110">
        <v>18000</v>
      </c>
      <c r="M44" s="24"/>
      <c r="N44" s="150"/>
      <c r="O44" s="150"/>
      <c r="P44" s="150"/>
      <c r="Q44" s="110"/>
      <c r="R44" s="110"/>
      <c r="S44" s="110"/>
      <c r="T44" s="110"/>
      <c r="U44" s="110"/>
      <c r="V44" s="110"/>
      <c r="W44" s="110"/>
    </row>
    <row r="45" ht="22.5" customHeight="1" spans="1:23">
      <c r="A45" s="32" t="s">
        <v>72</v>
      </c>
      <c r="B45" s="32" t="s">
        <v>268</v>
      </c>
      <c r="C45" s="32" t="s">
        <v>269</v>
      </c>
      <c r="D45" s="32" t="s">
        <v>100</v>
      </c>
      <c r="E45" s="32" t="s">
        <v>178</v>
      </c>
      <c r="F45" s="32" t="s">
        <v>270</v>
      </c>
      <c r="G45" s="32" t="s">
        <v>271</v>
      </c>
      <c r="H45" s="110">
        <v>142800</v>
      </c>
      <c r="I45" s="110">
        <v>142800</v>
      </c>
      <c r="J45" s="24"/>
      <c r="K45" s="24"/>
      <c r="L45" s="110">
        <v>142800</v>
      </c>
      <c r="M45" s="24"/>
      <c r="N45" s="150"/>
      <c r="O45" s="150"/>
      <c r="P45" s="150"/>
      <c r="Q45" s="110"/>
      <c r="R45" s="110"/>
      <c r="S45" s="110"/>
      <c r="T45" s="110"/>
      <c r="U45" s="110"/>
      <c r="V45" s="110"/>
      <c r="W45" s="110"/>
    </row>
    <row r="46" ht="22.5" customHeight="1" spans="1:23">
      <c r="A46" s="32" t="s">
        <v>72</v>
      </c>
      <c r="B46" s="32" t="s">
        <v>272</v>
      </c>
      <c r="C46" s="32" t="s">
        <v>273</v>
      </c>
      <c r="D46" s="32" t="s">
        <v>100</v>
      </c>
      <c r="E46" s="32" t="s">
        <v>178</v>
      </c>
      <c r="F46" s="32" t="s">
        <v>270</v>
      </c>
      <c r="G46" s="32" t="s">
        <v>271</v>
      </c>
      <c r="H46" s="110">
        <v>10281.6</v>
      </c>
      <c r="I46" s="110">
        <v>10281.6</v>
      </c>
      <c r="J46" s="24"/>
      <c r="K46" s="24"/>
      <c r="L46" s="110">
        <v>10281.6</v>
      </c>
      <c r="M46" s="24"/>
      <c r="N46" s="150"/>
      <c r="O46" s="150"/>
      <c r="P46" s="150"/>
      <c r="Q46" s="110"/>
      <c r="R46" s="110"/>
      <c r="S46" s="110"/>
      <c r="T46" s="110"/>
      <c r="U46" s="110"/>
      <c r="V46" s="110"/>
      <c r="W46" s="110"/>
    </row>
    <row r="47" ht="22.5" customHeight="1" spans="1:23">
      <c r="A47" s="33" t="s">
        <v>121</v>
      </c>
      <c r="B47" s="160"/>
      <c r="C47" s="160"/>
      <c r="D47" s="160"/>
      <c r="E47" s="160"/>
      <c r="F47" s="160"/>
      <c r="G47" s="161"/>
      <c r="H47" s="110">
        <v>8236917.21</v>
      </c>
      <c r="I47" s="110">
        <v>8236917.21</v>
      </c>
      <c r="J47" s="110"/>
      <c r="K47" s="49"/>
      <c r="L47" s="110">
        <v>8236917.21</v>
      </c>
      <c r="M47" s="49"/>
      <c r="N47" s="150"/>
      <c r="O47" s="150"/>
      <c r="P47" s="150"/>
      <c r="Q47" s="110"/>
      <c r="R47" s="110"/>
      <c r="S47" s="110"/>
      <c r="T47" s="110"/>
      <c r="U47" s="110"/>
      <c r="V47" s="110"/>
      <c r="W47" s="110"/>
    </row>
  </sheetData>
  <mergeCells count="30">
    <mergeCell ref="A2:W2"/>
    <mergeCell ref="A3:G3"/>
    <mergeCell ref="H4:W4"/>
    <mergeCell ref="I5:M5"/>
    <mergeCell ref="N5:P5"/>
    <mergeCell ref="R5:W5"/>
    <mergeCell ref="A47:G47"/>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3"/>
  <sheetViews>
    <sheetView showZeros="0" topLeftCell="A9" workbookViewId="0">
      <selection activeCell="A1" sqref="A1"/>
    </sheetView>
  </sheetViews>
  <sheetFormatPr defaultColWidth="10.7083333333333" defaultRowHeight="14.25" customHeight="1"/>
  <cols>
    <col min="1" max="1" width="14.575" customWidth="1"/>
    <col min="2" max="2" width="15.7083333333333" customWidth="1"/>
    <col min="3" max="3" width="38.2833333333333" customWidth="1"/>
    <col min="4" max="4" width="27.85" customWidth="1"/>
    <col min="5" max="5" width="13" customWidth="1"/>
    <col min="6" max="6" width="20.7083333333333" customWidth="1"/>
    <col min="7" max="7" width="11.575" customWidth="1"/>
    <col min="8" max="8" width="20.7083333333333" customWidth="1"/>
    <col min="9" max="21" width="22.2833333333333" customWidth="1"/>
    <col min="22" max="23" width="22.575" customWidth="1"/>
  </cols>
  <sheetData>
    <row r="1" ht="13.5" customHeight="1" spans="2:23">
      <c r="B1" s="143"/>
      <c r="E1" s="1"/>
      <c r="F1" s="1"/>
      <c r="G1" s="1"/>
      <c r="H1" s="1"/>
      <c r="I1" s="2"/>
      <c r="J1" s="2"/>
      <c r="K1" s="2"/>
      <c r="L1" s="2"/>
      <c r="M1" s="2"/>
      <c r="N1" s="2"/>
      <c r="O1" s="2"/>
      <c r="P1" s="2"/>
      <c r="Q1" s="2"/>
      <c r="U1" s="143"/>
      <c r="W1" s="37" t="s">
        <v>274</v>
      </c>
    </row>
    <row r="2" ht="41.25" customHeight="1" spans="1:23">
      <c r="A2" s="4" t="s">
        <v>275</v>
      </c>
      <c r="B2" s="5"/>
      <c r="C2" s="5"/>
      <c r="D2" s="5"/>
      <c r="E2" s="5"/>
      <c r="F2" s="5"/>
      <c r="G2" s="5"/>
      <c r="H2" s="5"/>
      <c r="I2" s="5"/>
      <c r="J2" s="5"/>
      <c r="K2" s="5"/>
      <c r="L2" s="5"/>
      <c r="M2" s="5"/>
      <c r="N2" s="5"/>
      <c r="O2" s="5"/>
      <c r="P2" s="5"/>
      <c r="Q2" s="5"/>
      <c r="R2" s="5"/>
      <c r="S2" s="5"/>
      <c r="T2" s="5"/>
      <c r="U2" s="5"/>
      <c r="V2" s="5"/>
      <c r="W2" s="5"/>
    </row>
    <row r="3" ht="19.5" customHeight="1" spans="1:23">
      <c r="A3" s="6" t="str">
        <f>"单位名称："&amp;"维西傈僳族自治县卫生健康局"</f>
        <v>单位名称：维西傈僳族自治县卫生健康局</v>
      </c>
      <c r="B3" s="7"/>
      <c r="C3" s="7"/>
      <c r="D3" s="7"/>
      <c r="E3" s="7"/>
      <c r="F3" s="7"/>
      <c r="G3" s="7"/>
      <c r="H3" s="7"/>
      <c r="I3" s="8"/>
      <c r="J3" s="8"/>
      <c r="K3" s="8"/>
      <c r="L3" s="8"/>
      <c r="M3" s="8"/>
      <c r="N3" s="8"/>
      <c r="O3" s="8"/>
      <c r="P3" s="8"/>
      <c r="Q3" s="8"/>
      <c r="U3" s="143"/>
      <c r="W3" s="117" t="s">
        <v>197</v>
      </c>
    </row>
    <row r="4" ht="21.75" customHeight="1" spans="1:23">
      <c r="A4" s="10" t="s">
        <v>276</v>
      </c>
      <c r="B4" s="11" t="s">
        <v>207</v>
      </c>
      <c r="C4" s="10" t="s">
        <v>208</v>
      </c>
      <c r="D4" s="10" t="s">
        <v>277</v>
      </c>
      <c r="E4" s="11" t="s">
        <v>209</v>
      </c>
      <c r="F4" s="11" t="s">
        <v>210</v>
      </c>
      <c r="G4" s="11" t="s">
        <v>211</v>
      </c>
      <c r="H4" s="11" t="s">
        <v>212</v>
      </c>
      <c r="I4" s="28" t="s">
        <v>57</v>
      </c>
      <c r="J4" s="12" t="s">
        <v>278</v>
      </c>
      <c r="K4" s="13"/>
      <c r="L4" s="13"/>
      <c r="M4" s="14"/>
      <c r="N4" s="12" t="s">
        <v>214</v>
      </c>
      <c r="O4" s="13"/>
      <c r="P4" s="14"/>
      <c r="Q4" s="11" t="s">
        <v>63</v>
      </c>
      <c r="R4" s="12" t="s">
        <v>80</v>
      </c>
      <c r="S4" s="13"/>
      <c r="T4" s="13"/>
      <c r="U4" s="13"/>
      <c r="V4" s="13"/>
      <c r="W4" s="14"/>
    </row>
    <row r="5" ht="21.75" customHeight="1" spans="1:23">
      <c r="A5" s="15"/>
      <c r="B5" s="29"/>
      <c r="C5" s="15"/>
      <c r="D5" s="15"/>
      <c r="E5" s="16"/>
      <c r="F5" s="16"/>
      <c r="G5" s="16"/>
      <c r="H5" s="16"/>
      <c r="I5" s="29"/>
      <c r="J5" s="147" t="s">
        <v>60</v>
      </c>
      <c r="K5" s="148"/>
      <c r="L5" s="11" t="s">
        <v>61</v>
      </c>
      <c r="M5" s="11" t="s">
        <v>62</v>
      </c>
      <c r="N5" s="11" t="s">
        <v>60</v>
      </c>
      <c r="O5" s="11" t="s">
        <v>61</v>
      </c>
      <c r="P5" s="11" t="s">
        <v>62</v>
      </c>
      <c r="Q5" s="16"/>
      <c r="R5" s="11" t="s">
        <v>59</v>
      </c>
      <c r="S5" s="10" t="s">
        <v>66</v>
      </c>
      <c r="T5" s="10" t="s">
        <v>220</v>
      </c>
      <c r="U5" s="10" t="s">
        <v>68</v>
      </c>
      <c r="V5" s="10" t="s">
        <v>69</v>
      </c>
      <c r="W5" s="10" t="s">
        <v>70</v>
      </c>
    </row>
    <row r="6" ht="21" customHeight="1" spans="1:23">
      <c r="A6" s="29"/>
      <c r="B6" s="29"/>
      <c r="C6" s="29"/>
      <c r="D6" s="29"/>
      <c r="E6" s="29"/>
      <c r="F6" s="29"/>
      <c r="G6" s="29"/>
      <c r="H6" s="29"/>
      <c r="I6" s="29"/>
      <c r="J6" s="149" t="s">
        <v>59</v>
      </c>
      <c r="K6" s="111"/>
      <c r="L6" s="29"/>
      <c r="M6" s="29"/>
      <c r="N6" s="29"/>
      <c r="O6" s="29"/>
      <c r="P6" s="29"/>
      <c r="Q6" s="29"/>
      <c r="R6" s="29"/>
      <c r="S6" s="152"/>
      <c r="T6" s="152"/>
      <c r="U6" s="152"/>
      <c r="V6" s="152"/>
      <c r="W6" s="152"/>
    </row>
    <row r="7" ht="39.75" customHeight="1" spans="1:23">
      <c r="A7" s="17"/>
      <c r="B7" s="30"/>
      <c r="C7" s="17"/>
      <c r="D7" s="17"/>
      <c r="E7" s="18"/>
      <c r="F7" s="18"/>
      <c r="G7" s="18"/>
      <c r="H7" s="18"/>
      <c r="I7" s="30"/>
      <c r="J7" s="45" t="s">
        <v>59</v>
      </c>
      <c r="K7" s="45" t="s">
        <v>279</v>
      </c>
      <c r="L7" s="18"/>
      <c r="M7" s="18"/>
      <c r="N7" s="18"/>
      <c r="O7" s="18"/>
      <c r="P7" s="18"/>
      <c r="Q7" s="18"/>
      <c r="R7" s="18"/>
      <c r="S7" s="18"/>
      <c r="T7" s="18"/>
      <c r="U7" s="30"/>
      <c r="V7" s="18"/>
      <c r="W7" s="18"/>
    </row>
    <row r="8" ht="19.5" customHeight="1" spans="1:23">
      <c r="A8" s="144">
        <v>1</v>
      </c>
      <c r="B8" s="144">
        <v>2</v>
      </c>
      <c r="C8" s="144">
        <v>3</v>
      </c>
      <c r="D8" s="144">
        <v>4</v>
      </c>
      <c r="E8" s="144">
        <v>5</v>
      </c>
      <c r="F8" s="144">
        <v>6</v>
      </c>
      <c r="G8" s="144">
        <v>7</v>
      </c>
      <c r="H8" s="144">
        <v>8</v>
      </c>
      <c r="I8" s="144">
        <v>9</v>
      </c>
      <c r="J8" s="144">
        <v>10</v>
      </c>
      <c r="K8" s="144">
        <v>11</v>
      </c>
      <c r="L8" s="144">
        <v>12</v>
      </c>
      <c r="M8" s="144">
        <v>13</v>
      </c>
      <c r="N8" s="144">
        <v>14</v>
      </c>
      <c r="O8" s="144">
        <v>15</v>
      </c>
      <c r="P8" s="144">
        <v>16</v>
      </c>
      <c r="Q8" s="144">
        <v>17</v>
      </c>
      <c r="R8" s="144">
        <v>18</v>
      </c>
      <c r="S8" s="144">
        <v>19</v>
      </c>
      <c r="T8" s="144">
        <v>20</v>
      </c>
      <c r="U8" s="144">
        <v>21</v>
      </c>
      <c r="V8" s="144">
        <v>22</v>
      </c>
      <c r="W8" s="144">
        <v>23</v>
      </c>
    </row>
    <row r="9" ht="22.5" customHeight="1" spans="1:23">
      <c r="A9" s="145" t="s">
        <v>280</v>
      </c>
      <c r="B9" s="145"/>
      <c r="C9" s="145"/>
      <c r="D9" s="146"/>
      <c r="E9" s="146"/>
      <c r="F9" s="146"/>
      <c r="G9" s="146"/>
      <c r="H9" s="146"/>
      <c r="I9" s="23">
        <v>10000</v>
      </c>
      <c r="J9" s="23">
        <v>10000</v>
      </c>
      <c r="K9" s="23">
        <v>10000</v>
      </c>
      <c r="L9" s="23"/>
      <c r="M9" s="23"/>
      <c r="N9" s="150"/>
      <c r="O9" s="150"/>
      <c r="P9" s="150"/>
      <c r="Q9" s="23"/>
      <c r="R9" s="23"/>
      <c r="S9" s="23"/>
      <c r="T9" s="23"/>
      <c r="U9" s="110"/>
      <c r="V9" s="23"/>
      <c r="W9" s="23"/>
    </row>
    <row r="10" ht="22.5" customHeight="1" spans="1:23">
      <c r="A10" s="146" t="s">
        <v>281</v>
      </c>
      <c r="B10" s="146" t="s">
        <v>282</v>
      </c>
      <c r="C10" s="21" t="s">
        <v>280</v>
      </c>
      <c r="D10" s="146" t="s">
        <v>72</v>
      </c>
      <c r="E10" s="146" t="s">
        <v>104</v>
      </c>
      <c r="F10" s="146" t="s">
        <v>182</v>
      </c>
      <c r="G10" s="146" t="s">
        <v>254</v>
      </c>
      <c r="H10" s="146" t="s">
        <v>255</v>
      </c>
      <c r="I10" s="23">
        <v>10000</v>
      </c>
      <c r="J10" s="23">
        <v>10000</v>
      </c>
      <c r="K10" s="23">
        <v>10000</v>
      </c>
      <c r="L10" s="23"/>
      <c r="M10" s="23"/>
      <c r="N10" s="150"/>
      <c r="O10" s="150"/>
      <c r="P10" s="150"/>
      <c r="Q10" s="23"/>
      <c r="R10" s="23"/>
      <c r="S10" s="23"/>
      <c r="T10" s="23"/>
      <c r="U10" s="110"/>
      <c r="V10" s="23"/>
      <c r="W10" s="23"/>
    </row>
    <row r="11" ht="22.5" customHeight="1" spans="1:23">
      <c r="A11" s="145" t="s">
        <v>283</v>
      </c>
      <c r="B11" s="24"/>
      <c r="C11" s="24"/>
      <c r="D11" s="24"/>
      <c r="E11" s="24"/>
      <c r="F11" s="24"/>
      <c r="G11" s="24"/>
      <c r="H11" s="24"/>
      <c r="I11" s="23">
        <v>353537.6</v>
      </c>
      <c r="J11" s="23">
        <v>353537.6</v>
      </c>
      <c r="K11" s="23">
        <v>353537.6</v>
      </c>
      <c r="L11" s="23"/>
      <c r="M11" s="23"/>
      <c r="N11" s="150"/>
      <c r="O11" s="150"/>
      <c r="P11" s="150"/>
      <c r="Q11" s="23"/>
      <c r="R11" s="23"/>
      <c r="S11" s="23"/>
      <c r="T11" s="23"/>
      <c r="U11" s="110"/>
      <c r="V11" s="23"/>
      <c r="W11" s="23"/>
    </row>
    <row r="12" ht="22.5" customHeight="1" spans="1:23">
      <c r="A12" s="146" t="s">
        <v>284</v>
      </c>
      <c r="B12" s="146" t="s">
        <v>285</v>
      </c>
      <c r="C12" s="21" t="s">
        <v>283</v>
      </c>
      <c r="D12" s="146" t="s">
        <v>72</v>
      </c>
      <c r="E12" s="146" t="s">
        <v>103</v>
      </c>
      <c r="F12" s="146" t="s">
        <v>181</v>
      </c>
      <c r="G12" s="146" t="s">
        <v>254</v>
      </c>
      <c r="H12" s="146" t="s">
        <v>255</v>
      </c>
      <c r="I12" s="23">
        <v>785.6</v>
      </c>
      <c r="J12" s="23">
        <v>785.6</v>
      </c>
      <c r="K12" s="23">
        <v>785.6</v>
      </c>
      <c r="L12" s="23"/>
      <c r="M12" s="23"/>
      <c r="N12" s="150"/>
      <c r="O12" s="150"/>
      <c r="P12" s="150"/>
      <c r="Q12" s="23"/>
      <c r="R12" s="23"/>
      <c r="S12" s="23"/>
      <c r="T12" s="23"/>
      <c r="U12" s="110"/>
      <c r="V12" s="23"/>
      <c r="W12" s="23"/>
    </row>
    <row r="13" ht="22.5" customHeight="1" spans="1:23">
      <c r="A13" s="146" t="s">
        <v>284</v>
      </c>
      <c r="B13" s="146" t="s">
        <v>285</v>
      </c>
      <c r="C13" s="21" t="s">
        <v>283</v>
      </c>
      <c r="D13" s="146" t="s">
        <v>72</v>
      </c>
      <c r="E13" s="146" t="s">
        <v>103</v>
      </c>
      <c r="F13" s="146" t="s">
        <v>181</v>
      </c>
      <c r="G13" s="146" t="s">
        <v>258</v>
      </c>
      <c r="H13" s="146" t="s">
        <v>259</v>
      </c>
      <c r="I13" s="23">
        <v>191552</v>
      </c>
      <c r="J13" s="23">
        <v>191552</v>
      </c>
      <c r="K13" s="23">
        <v>191552</v>
      </c>
      <c r="L13" s="23"/>
      <c r="M13" s="23"/>
      <c r="N13" s="150"/>
      <c r="O13" s="150"/>
      <c r="P13" s="150"/>
      <c r="Q13" s="23"/>
      <c r="R13" s="23"/>
      <c r="S13" s="23"/>
      <c r="T13" s="23"/>
      <c r="U13" s="110"/>
      <c r="V13" s="23"/>
      <c r="W13" s="23"/>
    </row>
    <row r="14" ht="22.5" customHeight="1" spans="1:23">
      <c r="A14" s="146" t="s">
        <v>284</v>
      </c>
      <c r="B14" s="146" t="s">
        <v>285</v>
      </c>
      <c r="C14" s="21" t="s">
        <v>283</v>
      </c>
      <c r="D14" s="146" t="s">
        <v>72</v>
      </c>
      <c r="E14" s="146" t="s">
        <v>103</v>
      </c>
      <c r="F14" s="146" t="s">
        <v>181</v>
      </c>
      <c r="G14" s="146" t="s">
        <v>286</v>
      </c>
      <c r="H14" s="146" t="s">
        <v>287</v>
      </c>
      <c r="I14" s="23">
        <v>161200</v>
      </c>
      <c r="J14" s="23">
        <v>161200</v>
      </c>
      <c r="K14" s="23">
        <v>161200</v>
      </c>
      <c r="L14" s="23"/>
      <c r="M14" s="23"/>
      <c r="N14" s="150"/>
      <c r="O14" s="150"/>
      <c r="P14" s="150"/>
      <c r="Q14" s="23"/>
      <c r="R14" s="23"/>
      <c r="S14" s="23"/>
      <c r="T14" s="23"/>
      <c r="U14" s="110"/>
      <c r="V14" s="23"/>
      <c r="W14" s="23"/>
    </row>
    <row r="15" ht="22.5" customHeight="1" spans="1:23">
      <c r="A15" s="145" t="s">
        <v>288</v>
      </c>
      <c r="B15" s="24"/>
      <c r="C15" s="24"/>
      <c r="D15" s="24"/>
      <c r="E15" s="24"/>
      <c r="F15" s="24"/>
      <c r="G15" s="24"/>
      <c r="H15" s="24"/>
      <c r="I15" s="23">
        <v>573226.6</v>
      </c>
      <c r="J15" s="23">
        <v>573226.6</v>
      </c>
      <c r="K15" s="23">
        <v>573226.6</v>
      </c>
      <c r="L15" s="23"/>
      <c r="M15" s="23"/>
      <c r="N15" s="150"/>
      <c r="O15" s="150"/>
      <c r="P15" s="150"/>
      <c r="Q15" s="23"/>
      <c r="R15" s="23"/>
      <c r="S15" s="23"/>
      <c r="T15" s="23"/>
      <c r="U15" s="110"/>
      <c r="V15" s="23"/>
      <c r="W15" s="23"/>
    </row>
    <row r="16" ht="22.5" customHeight="1" spans="1:23">
      <c r="A16" s="146" t="s">
        <v>284</v>
      </c>
      <c r="B16" s="146" t="s">
        <v>289</v>
      </c>
      <c r="C16" s="21" t="s">
        <v>288</v>
      </c>
      <c r="D16" s="146" t="s">
        <v>72</v>
      </c>
      <c r="E16" s="146" t="s">
        <v>107</v>
      </c>
      <c r="F16" s="146" t="s">
        <v>185</v>
      </c>
      <c r="G16" s="146" t="s">
        <v>254</v>
      </c>
      <c r="H16" s="146" t="s">
        <v>255</v>
      </c>
      <c r="I16" s="23">
        <v>111340</v>
      </c>
      <c r="J16" s="23">
        <v>111340</v>
      </c>
      <c r="K16" s="23">
        <v>111340</v>
      </c>
      <c r="L16" s="23"/>
      <c r="M16" s="23"/>
      <c r="N16" s="150"/>
      <c r="O16" s="150"/>
      <c r="P16" s="150"/>
      <c r="Q16" s="23"/>
      <c r="R16" s="23"/>
      <c r="S16" s="23"/>
      <c r="T16" s="23"/>
      <c r="U16" s="110"/>
      <c r="V16" s="23"/>
      <c r="W16" s="23"/>
    </row>
    <row r="17" ht="22.5" customHeight="1" spans="1:23">
      <c r="A17" s="146" t="s">
        <v>284</v>
      </c>
      <c r="B17" s="146" t="s">
        <v>289</v>
      </c>
      <c r="C17" s="21" t="s">
        <v>288</v>
      </c>
      <c r="D17" s="146" t="s">
        <v>72</v>
      </c>
      <c r="E17" s="146" t="s">
        <v>107</v>
      </c>
      <c r="F17" s="146" t="s">
        <v>185</v>
      </c>
      <c r="G17" s="146" t="s">
        <v>286</v>
      </c>
      <c r="H17" s="146" t="s">
        <v>287</v>
      </c>
      <c r="I17" s="23">
        <v>442659</v>
      </c>
      <c r="J17" s="23">
        <v>442659</v>
      </c>
      <c r="K17" s="23">
        <v>442659</v>
      </c>
      <c r="L17" s="23"/>
      <c r="M17" s="23"/>
      <c r="N17" s="150"/>
      <c r="O17" s="150"/>
      <c r="P17" s="150"/>
      <c r="Q17" s="23"/>
      <c r="R17" s="23"/>
      <c r="S17" s="23"/>
      <c r="T17" s="23"/>
      <c r="U17" s="110"/>
      <c r="V17" s="23"/>
      <c r="W17" s="23"/>
    </row>
    <row r="18" ht="22.5" customHeight="1" spans="1:23">
      <c r="A18" s="146" t="s">
        <v>284</v>
      </c>
      <c r="B18" s="146" t="s">
        <v>289</v>
      </c>
      <c r="C18" s="21" t="s">
        <v>288</v>
      </c>
      <c r="D18" s="146" t="s">
        <v>72</v>
      </c>
      <c r="E18" s="146" t="s">
        <v>107</v>
      </c>
      <c r="F18" s="146" t="s">
        <v>185</v>
      </c>
      <c r="G18" s="146" t="s">
        <v>286</v>
      </c>
      <c r="H18" s="146" t="s">
        <v>287</v>
      </c>
      <c r="I18" s="23">
        <v>19227.6</v>
      </c>
      <c r="J18" s="23">
        <v>19227.6</v>
      </c>
      <c r="K18" s="23">
        <v>19227.6</v>
      </c>
      <c r="L18" s="23"/>
      <c r="M18" s="23"/>
      <c r="N18" s="150"/>
      <c r="O18" s="150"/>
      <c r="P18" s="150"/>
      <c r="Q18" s="23"/>
      <c r="R18" s="23"/>
      <c r="S18" s="23"/>
      <c r="T18" s="23"/>
      <c r="U18" s="110"/>
      <c r="V18" s="23"/>
      <c r="W18" s="23"/>
    </row>
    <row r="19" ht="22.5" customHeight="1" spans="1:23">
      <c r="A19" s="145" t="s">
        <v>290</v>
      </c>
      <c r="B19" s="24"/>
      <c r="C19" s="24"/>
      <c r="D19" s="24"/>
      <c r="E19" s="24"/>
      <c r="F19" s="24"/>
      <c r="G19" s="24"/>
      <c r="H19" s="24"/>
      <c r="I19" s="23">
        <v>10000</v>
      </c>
      <c r="J19" s="23">
        <v>10000</v>
      </c>
      <c r="K19" s="23">
        <v>10000</v>
      </c>
      <c r="L19" s="23"/>
      <c r="M19" s="23"/>
      <c r="N19" s="150"/>
      <c r="O19" s="150"/>
      <c r="P19" s="150"/>
      <c r="Q19" s="23"/>
      <c r="R19" s="23"/>
      <c r="S19" s="23"/>
      <c r="T19" s="23"/>
      <c r="U19" s="110"/>
      <c r="V19" s="23"/>
      <c r="W19" s="23"/>
    </row>
    <row r="20" ht="22.5" customHeight="1" spans="1:23">
      <c r="A20" s="146" t="s">
        <v>281</v>
      </c>
      <c r="B20" s="146" t="s">
        <v>291</v>
      </c>
      <c r="C20" s="21" t="s">
        <v>290</v>
      </c>
      <c r="D20" s="146" t="s">
        <v>72</v>
      </c>
      <c r="E20" s="146" t="s">
        <v>104</v>
      </c>
      <c r="F20" s="146" t="s">
        <v>182</v>
      </c>
      <c r="G20" s="146" t="s">
        <v>254</v>
      </c>
      <c r="H20" s="146" t="s">
        <v>255</v>
      </c>
      <c r="I20" s="23">
        <v>10000</v>
      </c>
      <c r="J20" s="23">
        <v>10000</v>
      </c>
      <c r="K20" s="23">
        <v>10000</v>
      </c>
      <c r="L20" s="23"/>
      <c r="M20" s="23"/>
      <c r="N20" s="150"/>
      <c r="O20" s="150"/>
      <c r="P20" s="150"/>
      <c r="Q20" s="23"/>
      <c r="R20" s="23"/>
      <c r="S20" s="23"/>
      <c r="T20" s="23"/>
      <c r="U20" s="110"/>
      <c r="V20" s="23"/>
      <c r="W20" s="23"/>
    </row>
    <row r="21" ht="22.5" customHeight="1" spans="1:23">
      <c r="A21" s="145" t="s">
        <v>292</v>
      </c>
      <c r="B21" s="24"/>
      <c r="C21" s="24"/>
      <c r="D21" s="24"/>
      <c r="E21" s="24"/>
      <c r="F21" s="24"/>
      <c r="G21" s="24"/>
      <c r="H21" s="24"/>
      <c r="I21" s="23">
        <v>10000</v>
      </c>
      <c r="J21" s="23">
        <v>10000</v>
      </c>
      <c r="K21" s="23">
        <v>10000</v>
      </c>
      <c r="L21" s="23"/>
      <c r="M21" s="23"/>
      <c r="N21" s="150"/>
      <c r="O21" s="150"/>
      <c r="P21" s="150"/>
      <c r="Q21" s="23"/>
      <c r="R21" s="23"/>
      <c r="S21" s="23"/>
      <c r="T21" s="23"/>
      <c r="U21" s="110"/>
      <c r="V21" s="23"/>
      <c r="W21" s="23"/>
    </row>
    <row r="22" ht="22.5" customHeight="1" spans="1:23">
      <c r="A22" s="146" t="s">
        <v>281</v>
      </c>
      <c r="B22" s="146" t="s">
        <v>293</v>
      </c>
      <c r="C22" s="21" t="s">
        <v>292</v>
      </c>
      <c r="D22" s="146" t="s">
        <v>72</v>
      </c>
      <c r="E22" s="146" t="s">
        <v>104</v>
      </c>
      <c r="F22" s="146" t="s">
        <v>182</v>
      </c>
      <c r="G22" s="146" t="s">
        <v>254</v>
      </c>
      <c r="H22" s="146" t="s">
        <v>255</v>
      </c>
      <c r="I22" s="23">
        <v>10000</v>
      </c>
      <c r="J22" s="23">
        <v>10000</v>
      </c>
      <c r="K22" s="23">
        <v>10000</v>
      </c>
      <c r="L22" s="23"/>
      <c r="M22" s="23"/>
      <c r="N22" s="150"/>
      <c r="O22" s="150"/>
      <c r="P22" s="150"/>
      <c r="Q22" s="23"/>
      <c r="R22" s="23"/>
      <c r="S22" s="23"/>
      <c r="T22" s="23"/>
      <c r="U22" s="110"/>
      <c r="V22" s="23"/>
      <c r="W22" s="23"/>
    </row>
    <row r="23" ht="22.5" customHeight="1" spans="1:23">
      <c r="A23" s="145" t="s">
        <v>294</v>
      </c>
      <c r="B23" s="24"/>
      <c r="C23" s="24"/>
      <c r="D23" s="24"/>
      <c r="E23" s="24"/>
      <c r="F23" s="24"/>
      <c r="G23" s="24"/>
      <c r="H23" s="24"/>
      <c r="I23" s="23">
        <v>50000</v>
      </c>
      <c r="J23" s="23">
        <v>50000</v>
      </c>
      <c r="K23" s="23">
        <v>50000</v>
      </c>
      <c r="L23" s="23"/>
      <c r="M23" s="23"/>
      <c r="N23" s="150"/>
      <c r="O23" s="150"/>
      <c r="P23" s="150"/>
      <c r="Q23" s="23"/>
      <c r="R23" s="23"/>
      <c r="S23" s="23"/>
      <c r="T23" s="23"/>
      <c r="U23" s="110"/>
      <c r="V23" s="23"/>
      <c r="W23" s="23"/>
    </row>
    <row r="24" ht="22.5" customHeight="1" spans="1:23">
      <c r="A24" s="146" t="s">
        <v>281</v>
      </c>
      <c r="B24" s="146" t="s">
        <v>295</v>
      </c>
      <c r="C24" s="21" t="s">
        <v>294</v>
      </c>
      <c r="D24" s="146" t="s">
        <v>72</v>
      </c>
      <c r="E24" s="146" t="s">
        <v>105</v>
      </c>
      <c r="F24" s="146" t="s">
        <v>183</v>
      </c>
      <c r="G24" s="146" t="s">
        <v>254</v>
      </c>
      <c r="H24" s="146" t="s">
        <v>255</v>
      </c>
      <c r="I24" s="23">
        <v>50000</v>
      </c>
      <c r="J24" s="23">
        <v>50000</v>
      </c>
      <c r="K24" s="23">
        <v>50000</v>
      </c>
      <c r="L24" s="23"/>
      <c r="M24" s="23"/>
      <c r="N24" s="150"/>
      <c r="O24" s="150"/>
      <c r="P24" s="150"/>
      <c r="Q24" s="23"/>
      <c r="R24" s="23"/>
      <c r="S24" s="23"/>
      <c r="T24" s="23"/>
      <c r="U24" s="110"/>
      <c r="V24" s="23"/>
      <c r="W24" s="23"/>
    </row>
    <row r="25" ht="22.5" customHeight="1" spans="1:23">
      <c r="A25" s="145" t="s">
        <v>296</v>
      </c>
      <c r="B25" s="24"/>
      <c r="C25" s="24"/>
      <c r="D25" s="24"/>
      <c r="E25" s="24"/>
      <c r="F25" s="24"/>
      <c r="G25" s="24"/>
      <c r="H25" s="24"/>
      <c r="I25" s="23">
        <v>97440</v>
      </c>
      <c r="J25" s="23">
        <v>97440</v>
      </c>
      <c r="K25" s="23">
        <v>97440</v>
      </c>
      <c r="L25" s="23"/>
      <c r="M25" s="23"/>
      <c r="N25" s="150"/>
      <c r="O25" s="150"/>
      <c r="P25" s="150"/>
      <c r="Q25" s="23"/>
      <c r="R25" s="23"/>
      <c r="S25" s="23"/>
      <c r="T25" s="23"/>
      <c r="U25" s="110"/>
      <c r="V25" s="23"/>
      <c r="W25" s="23"/>
    </row>
    <row r="26" ht="22.5" customHeight="1" spans="1:23">
      <c r="A26" s="146" t="s">
        <v>281</v>
      </c>
      <c r="B26" s="146" t="s">
        <v>297</v>
      </c>
      <c r="C26" s="21" t="s">
        <v>296</v>
      </c>
      <c r="D26" s="146" t="s">
        <v>72</v>
      </c>
      <c r="E26" s="146" t="s">
        <v>101</v>
      </c>
      <c r="F26" s="146" t="s">
        <v>179</v>
      </c>
      <c r="G26" s="146" t="s">
        <v>286</v>
      </c>
      <c r="H26" s="146" t="s">
        <v>287</v>
      </c>
      <c r="I26" s="23">
        <v>97440</v>
      </c>
      <c r="J26" s="23">
        <v>97440</v>
      </c>
      <c r="K26" s="23">
        <v>97440</v>
      </c>
      <c r="L26" s="23"/>
      <c r="M26" s="23"/>
      <c r="N26" s="150"/>
      <c r="O26" s="150"/>
      <c r="P26" s="150"/>
      <c r="Q26" s="23"/>
      <c r="R26" s="23"/>
      <c r="S26" s="23"/>
      <c r="T26" s="23"/>
      <c r="U26" s="110"/>
      <c r="V26" s="23"/>
      <c r="W26" s="23"/>
    </row>
    <row r="27" ht="22.5" customHeight="1" spans="1:23">
      <c r="A27" s="145" t="s">
        <v>298</v>
      </c>
      <c r="B27" s="24"/>
      <c r="C27" s="24"/>
      <c r="D27" s="24"/>
      <c r="E27" s="24"/>
      <c r="F27" s="24"/>
      <c r="G27" s="24"/>
      <c r="H27" s="24"/>
      <c r="I27" s="23">
        <v>440000</v>
      </c>
      <c r="J27" s="23">
        <v>440000</v>
      </c>
      <c r="K27" s="23">
        <v>440000</v>
      </c>
      <c r="L27" s="23"/>
      <c r="M27" s="23"/>
      <c r="N27" s="150"/>
      <c r="O27" s="150"/>
      <c r="P27" s="150"/>
      <c r="Q27" s="23"/>
      <c r="R27" s="23"/>
      <c r="S27" s="23"/>
      <c r="T27" s="23"/>
      <c r="U27" s="110"/>
      <c r="V27" s="23"/>
      <c r="W27" s="23"/>
    </row>
    <row r="28" ht="22.5" customHeight="1" spans="1:23">
      <c r="A28" s="146" t="s">
        <v>281</v>
      </c>
      <c r="B28" s="146" t="s">
        <v>299</v>
      </c>
      <c r="C28" s="21" t="s">
        <v>298</v>
      </c>
      <c r="D28" s="146" t="s">
        <v>72</v>
      </c>
      <c r="E28" s="146" t="s">
        <v>116</v>
      </c>
      <c r="F28" s="146" t="s">
        <v>192</v>
      </c>
      <c r="G28" s="146" t="s">
        <v>254</v>
      </c>
      <c r="H28" s="146" t="s">
        <v>255</v>
      </c>
      <c r="I28" s="23">
        <v>440000</v>
      </c>
      <c r="J28" s="23">
        <v>440000</v>
      </c>
      <c r="K28" s="23">
        <v>440000</v>
      </c>
      <c r="L28" s="23"/>
      <c r="M28" s="23"/>
      <c r="N28" s="150"/>
      <c r="O28" s="150"/>
      <c r="P28" s="150"/>
      <c r="Q28" s="23"/>
      <c r="R28" s="23"/>
      <c r="S28" s="23"/>
      <c r="T28" s="23"/>
      <c r="U28" s="110"/>
      <c r="V28" s="23"/>
      <c r="W28" s="23"/>
    </row>
    <row r="29" ht="22.5" customHeight="1" spans="1:23">
      <c r="A29" s="145" t="s">
        <v>300</v>
      </c>
      <c r="B29" s="24"/>
      <c r="C29" s="24"/>
      <c r="D29" s="24"/>
      <c r="E29" s="24"/>
      <c r="F29" s="24"/>
      <c r="G29" s="24"/>
      <c r="H29" s="24"/>
      <c r="I29" s="23">
        <v>21000</v>
      </c>
      <c r="J29" s="23">
        <v>21000</v>
      </c>
      <c r="K29" s="23">
        <v>21000</v>
      </c>
      <c r="L29" s="23"/>
      <c r="M29" s="23"/>
      <c r="N29" s="150"/>
      <c r="O29" s="150"/>
      <c r="P29" s="150"/>
      <c r="Q29" s="23"/>
      <c r="R29" s="23"/>
      <c r="S29" s="23"/>
      <c r="T29" s="23"/>
      <c r="U29" s="110"/>
      <c r="V29" s="23"/>
      <c r="W29" s="23"/>
    </row>
    <row r="30" ht="22.5" customHeight="1" spans="1:23">
      <c r="A30" s="146" t="s">
        <v>301</v>
      </c>
      <c r="B30" s="146" t="s">
        <v>302</v>
      </c>
      <c r="C30" s="21" t="s">
        <v>300</v>
      </c>
      <c r="D30" s="146" t="s">
        <v>72</v>
      </c>
      <c r="E30" s="146" t="s">
        <v>89</v>
      </c>
      <c r="F30" s="146" t="s">
        <v>172</v>
      </c>
      <c r="G30" s="146" t="s">
        <v>254</v>
      </c>
      <c r="H30" s="146" t="s">
        <v>255</v>
      </c>
      <c r="I30" s="23">
        <v>21000</v>
      </c>
      <c r="J30" s="23">
        <v>21000</v>
      </c>
      <c r="K30" s="23">
        <v>21000</v>
      </c>
      <c r="L30" s="23"/>
      <c r="M30" s="23"/>
      <c r="N30" s="150"/>
      <c r="O30" s="150"/>
      <c r="P30" s="150"/>
      <c r="Q30" s="23"/>
      <c r="R30" s="23"/>
      <c r="S30" s="23"/>
      <c r="T30" s="23"/>
      <c r="U30" s="110"/>
      <c r="V30" s="23"/>
      <c r="W30" s="23"/>
    </row>
    <row r="31" ht="22.5" customHeight="1" spans="1:23">
      <c r="A31" s="145" t="s">
        <v>303</v>
      </c>
      <c r="B31" s="24"/>
      <c r="C31" s="24"/>
      <c r="D31" s="24"/>
      <c r="E31" s="24"/>
      <c r="F31" s="24"/>
      <c r="G31" s="24"/>
      <c r="H31" s="24"/>
      <c r="I31" s="23">
        <v>20340</v>
      </c>
      <c r="J31" s="23">
        <v>20340</v>
      </c>
      <c r="K31" s="23">
        <v>20340</v>
      </c>
      <c r="L31" s="23"/>
      <c r="M31" s="23"/>
      <c r="N31" s="150"/>
      <c r="O31" s="150"/>
      <c r="P31" s="150"/>
      <c r="Q31" s="23"/>
      <c r="R31" s="23"/>
      <c r="S31" s="23"/>
      <c r="T31" s="23"/>
      <c r="U31" s="110"/>
      <c r="V31" s="23"/>
      <c r="W31" s="23"/>
    </row>
    <row r="32" ht="22.5" customHeight="1" spans="1:23">
      <c r="A32" s="146" t="s">
        <v>284</v>
      </c>
      <c r="B32" s="146" t="s">
        <v>304</v>
      </c>
      <c r="C32" s="21" t="s">
        <v>303</v>
      </c>
      <c r="D32" s="146" t="s">
        <v>72</v>
      </c>
      <c r="E32" s="146" t="s">
        <v>96</v>
      </c>
      <c r="F32" s="146" t="s">
        <v>176</v>
      </c>
      <c r="G32" s="146" t="s">
        <v>286</v>
      </c>
      <c r="H32" s="146" t="s">
        <v>287</v>
      </c>
      <c r="I32" s="23">
        <v>20340</v>
      </c>
      <c r="J32" s="23">
        <v>20340</v>
      </c>
      <c r="K32" s="23">
        <v>20340</v>
      </c>
      <c r="L32" s="23"/>
      <c r="M32" s="23"/>
      <c r="N32" s="150"/>
      <c r="O32" s="150"/>
      <c r="P32" s="150"/>
      <c r="Q32" s="23"/>
      <c r="R32" s="23"/>
      <c r="S32" s="23"/>
      <c r="T32" s="23"/>
      <c r="U32" s="110"/>
      <c r="V32" s="23"/>
      <c r="W32" s="23"/>
    </row>
    <row r="33" ht="22.5" customHeight="1" spans="1:23">
      <c r="A33" s="33" t="s">
        <v>121</v>
      </c>
      <c r="B33" s="34"/>
      <c r="C33" s="34"/>
      <c r="D33" s="34"/>
      <c r="E33" s="34"/>
      <c r="F33" s="34"/>
      <c r="G33" s="34"/>
      <c r="H33" s="35"/>
      <c r="I33" s="23">
        <v>1585544.2</v>
      </c>
      <c r="J33" s="23">
        <v>1585544.2</v>
      </c>
      <c r="K33" s="151">
        <v>1585544.2</v>
      </c>
      <c r="L33" s="23"/>
      <c r="M33" s="23"/>
      <c r="N33" s="150"/>
      <c r="O33" s="150"/>
      <c r="P33" s="150"/>
      <c r="Q33" s="23"/>
      <c r="R33" s="23"/>
      <c r="S33" s="23"/>
      <c r="T33" s="23"/>
      <c r="U33" s="153"/>
      <c r="V33" s="23"/>
      <c r="W33" s="23"/>
    </row>
  </sheetData>
  <mergeCells count="39">
    <mergeCell ref="A2:W2"/>
    <mergeCell ref="A3:H3"/>
    <mergeCell ref="J4:M4"/>
    <mergeCell ref="N4:P4"/>
    <mergeCell ref="R4:W4"/>
    <mergeCell ref="A9:C9"/>
    <mergeCell ref="A9:C9"/>
    <mergeCell ref="A11:C11"/>
    <mergeCell ref="A15:C15"/>
    <mergeCell ref="A19:C19"/>
    <mergeCell ref="A21:C21"/>
    <mergeCell ref="A23:C23"/>
    <mergeCell ref="A25:C25"/>
    <mergeCell ref="A27:C27"/>
    <mergeCell ref="A29:C29"/>
    <mergeCell ref="A31:C31"/>
    <mergeCell ref="A33:H3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6"/>
  <sheetViews>
    <sheetView showZeros="0" topLeftCell="A11" workbookViewId="0">
      <selection activeCell="A1" sqref="A1"/>
    </sheetView>
  </sheetViews>
  <sheetFormatPr defaultColWidth="10.7083333333333" defaultRowHeight="12" customHeight="1"/>
  <cols>
    <col min="1" max="1" width="40" customWidth="1"/>
    <col min="2" max="2" width="56" customWidth="1"/>
    <col min="3" max="5" width="21.2833333333333" customWidth="1"/>
    <col min="6" max="6" width="14" customWidth="1"/>
    <col min="7" max="7" width="19.85" customWidth="1"/>
    <col min="8" max="9" width="14" customWidth="1"/>
    <col min="10" max="10" width="32.1416666666667" customWidth="1"/>
  </cols>
  <sheetData>
    <row r="1" ht="15" customHeight="1" spans="10:10">
      <c r="J1" s="100" t="s">
        <v>305</v>
      </c>
    </row>
    <row r="2" ht="36.75" customHeight="1" spans="1:10">
      <c r="A2" s="4" t="s">
        <v>306</v>
      </c>
      <c r="B2" s="5"/>
      <c r="C2" s="5"/>
      <c r="D2" s="5"/>
      <c r="E2" s="5"/>
      <c r="F2" s="64"/>
      <c r="G2" s="5"/>
      <c r="H2" s="64"/>
      <c r="I2" s="64"/>
      <c r="J2" s="5"/>
    </row>
    <row r="3" ht="17.25" customHeight="1" spans="1:2">
      <c r="A3" s="54" t="str">
        <f>"单位名称："&amp;"维西傈僳族自治县卫生健康局"</f>
        <v>单位名称：维西傈僳族自治县卫生健康局</v>
      </c>
      <c r="B3" s="55"/>
    </row>
    <row r="4" ht="44.25" customHeight="1" spans="1:10">
      <c r="A4" s="45" t="s">
        <v>307</v>
      </c>
      <c r="B4" s="45" t="s">
        <v>308</v>
      </c>
      <c r="C4" s="45" t="s">
        <v>309</v>
      </c>
      <c r="D4" s="45" t="s">
        <v>310</v>
      </c>
      <c r="E4" s="45" t="s">
        <v>311</v>
      </c>
      <c r="F4" s="56" t="s">
        <v>312</v>
      </c>
      <c r="G4" s="45" t="s">
        <v>313</v>
      </c>
      <c r="H4" s="56" t="s">
        <v>314</v>
      </c>
      <c r="I4" s="56" t="s">
        <v>315</v>
      </c>
      <c r="J4" s="45" t="s">
        <v>316</v>
      </c>
    </row>
    <row r="5" ht="19.5" customHeight="1" spans="1:10">
      <c r="A5" s="138">
        <v>1</v>
      </c>
      <c r="B5" s="138">
        <v>2</v>
      </c>
      <c r="C5" s="138">
        <v>3</v>
      </c>
      <c r="D5" s="138">
        <v>4</v>
      </c>
      <c r="E5" s="138">
        <v>5</v>
      </c>
      <c r="F5" s="138">
        <v>6</v>
      </c>
      <c r="G5" s="138">
        <v>7</v>
      </c>
      <c r="H5" s="138">
        <v>8</v>
      </c>
      <c r="I5" s="138">
        <v>9</v>
      </c>
      <c r="J5" s="138">
        <v>10</v>
      </c>
    </row>
    <row r="6" ht="22.5" customHeight="1" spans="1:10">
      <c r="A6" s="139" t="s">
        <v>72</v>
      </c>
      <c r="B6" s="57"/>
      <c r="C6" s="57"/>
      <c r="D6" s="57"/>
      <c r="E6" s="139"/>
      <c r="F6" s="57"/>
      <c r="G6" s="139"/>
      <c r="H6" s="57"/>
      <c r="I6" s="57"/>
      <c r="J6" s="139"/>
    </row>
    <row r="7" ht="22.5" customHeight="1" spans="1:10">
      <c r="A7" s="139" t="str">
        <f>"   "&amp;"麻风病防治工作经费"</f>
        <v>   麻风病防治工作经费</v>
      </c>
      <c r="B7" s="140" t="s">
        <v>317</v>
      </c>
      <c r="C7" s="141"/>
      <c r="D7" s="141"/>
      <c r="E7" s="141"/>
      <c r="F7" s="142"/>
      <c r="G7" s="141"/>
      <c r="H7" s="142"/>
      <c r="I7" s="142"/>
      <c r="J7" s="141"/>
    </row>
    <row r="8" ht="22.5" customHeight="1" spans="1:10">
      <c r="A8" s="139"/>
      <c r="B8" s="140"/>
      <c r="C8" s="141" t="s">
        <v>318</v>
      </c>
      <c r="D8" s="141" t="s">
        <v>319</v>
      </c>
      <c r="E8" s="141" t="s">
        <v>320</v>
      </c>
      <c r="F8" s="142" t="s">
        <v>321</v>
      </c>
      <c r="G8" s="141" t="s">
        <v>322</v>
      </c>
      <c r="H8" s="142" t="s">
        <v>323</v>
      </c>
      <c r="I8" s="142" t="s">
        <v>324</v>
      </c>
      <c r="J8" s="141" t="s">
        <v>325</v>
      </c>
    </row>
    <row r="9" ht="22.5" customHeight="1" spans="1:10">
      <c r="A9" s="24"/>
      <c r="B9" s="24"/>
      <c r="C9" s="141" t="s">
        <v>318</v>
      </c>
      <c r="D9" s="141" t="s">
        <v>326</v>
      </c>
      <c r="E9" s="141" t="s">
        <v>327</v>
      </c>
      <c r="F9" s="142" t="s">
        <v>321</v>
      </c>
      <c r="G9" s="141" t="s">
        <v>328</v>
      </c>
      <c r="H9" s="142" t="s">
        <v>323</v>
      </c>
      <c r="I9" s="142" t="s">
        <v>324</v>
      </c>
      <c r="J9" s="141" t="s">
        <v>329</v>
      </c>
    </row>
    <row r="10" ht="22.5" customHeight="1" spans="1:10">
      <c r="A10" s="24"/>
      <c r="B10" s="24"/>
      <c r="C10" s="141" t="s">
        <v>330</v>
      </c>
      <c r="D10" s="141" t="s">
        <v>331</v>
      </c>
      <c r="E10" s="141" t="s">
        <v>332</v>
      </c>
      <c r="F10" s="142" t="s">
        <v>321</v>
      </c>
      <c r="G10" s="141" t="s">
        <v>333</v>
      </c>
      <c r="H10" s="142" t="s">
        <v>323</v>
      </c>
      <c r="I10" s="142" t="s">
        <v>324</v>
      </c>
      <c r="J10" s="141" t="s">
        <v>334</v>
      </c>
    </row>
    <row r="11" ht="22.5" customHeight="1" spans="1:10">
      <c r="A11" s="24"/>
      <c r="B11" s="24"/>
      <c r="C11" s="141" t="s">
        <v>335</v>
      </c>
      <c r="D11" s="141" t="s">
        <v>336</v>
      </c>
      <c r="E11" s="141" t="s">
        <v>337</v>
      </c>
      <c r="F11" s="142" t="s">
        <v>321</v>
      </c>
      <c r="G11" s="141" t="s">
        <v>338</v>
      </c>
      <c r="H11" s="142" t="s">
        <v>323</v>
      </c>
      <c r="I11" s="142" t="s">
        <v>324</v>
      </c>
      <c r="J11" s="141" t="s">
        <v>339</v>
      </c>
    </row>
    <row r="12" ht="22.5" customHeight="1" spans="1:10">
      <c r="A12" s="139" t="str">
        <f>"   "&amp;"艾滋病防治项目县级专项补助资金"</f>
        <v>   艾滋病防治项目县级专项补助资金</v>
      </c>
      <c r="B12" s="140" t="s">
        <v>340</v>
      </c>
      <c r="C12" s="24"/>
      <c r="D12" s="24"/>
      <c r="E12" s="24"/>
      <c r="F12" s="24"/>
      <c r="G12" s="24"/>
      <c r="H12" s="24"/>
      <c r="I12" s="24"/>
      <c r="J12" s="24"/>
    </row>
    <row r="13" ht="22.5" customHeight="1" spans="1:10">
      <c r="A13" s="24"/>
      <c r="B13" s="24"/>
      <c r="C13" s="141" t="s">
        <v>318</v>
      </c>
      <c r="D13" s="141" t="s">
        <v>319</v>
      </c>
      <c r="E13" s="141" t="s">
        <v>341</v>
      </c>
      <c r="F13" s="142" t="s">
        <v>342</v>
      </c>
      <c r="G13" s="141" t="s">
        <v>343</v>
      </c>
      <c r="H13" s="142" t="s">
        <v>344</v>
      </c>
      <c r="I13" s="142" t="s">
        <v>345</v>
      </c>
      <c r="J13" s="141" t="s">
        <v>340</v>
      </c>
    </row>
    <row r="14" ht="22.5" customHeight="1" spans="1:10">
      <c r="A14" s="24"/>
      <c r="B14" s="24"/>
      <c r="C14" s="141" t="s">
        <v>318</v>
      </c>
      <c r="D14" s="141" t="s">
        <v>319</v>
      </c>
      <c r="E14" s="141" t="s">
        <v>346</v>
      </c>
      <c r="F14" s="142" t="s">
        <v>342</v>
      </c>
      <c r="G14" s="141" t="s">
        <v>166</v>
      </c>
      <c r="H14" s="142" t="s">
        <v>344</v>
      </c>
      <c r="I14" s="142" t="s">
        <v>345</v>
      </c>
      <c r="J14" s="141" t="s">
        <v>347</v>
      </c>
    </row>
    <row r="15" ht="22.5" customHeight="1" spans="1:10">
      <c r="A15" s="24"/>
      <c r="B15" s="24"/>
      <c r="C15" s="141" t="s">
        <v>318</v>
      </c>
      <c r="D15" s="141" t="s">
        <v>319</v>
      </c>
      <c r="E15" s="141" t="s">
        <v>348</v>
      </c>
      <c r="F15" s="142" t="s">
        <v>342</v>
      </c>
      <c r="G15" s="141" t="s">
        <v>166</v>
      </c>
      <c r="H15" s="142" t="s">
        <v>344</v>
      </c>
      <c r="I15" s="142" t="s">
        <v>345</v>
      </c>
      <c r="J15" s="141" t="s">
        <v>347</v>
      </c>
    </row>
    <row r="16" ht="22.5" customHeight="1" spans="1:10">
      <c r="A16" s="24"/>
      <c r="B16" s="24"/>
      <c r="C16" s="141" t="s">
        <v>318</v>
      </c>
      <c r="D16" s="141" t="s">
        <v>326</v>
      </c>
      <c r="E16" s="141" t="s">
        <v>349</v>
      </c>
      <c r="F16" s="142" t="s">
        <v>342</v>
      </c>
      <c r="G16" s="141" t="s">
        <v>350</v>
      </c>
      <c r="H16" s="142" t="s">
        <v>323</v>
      </c>
      <c r="I16" s="142" t="s">
        <v>345</v>
      </c>
      <c r="J16" s="141" t="s">
        <v>351</v>
      </c>
    </row>
    <row r="17" ht="22.5" customHeight="1" spans="1:10">
      <c r="A17" s="24"/>
      <c r="B17" s="24"/>
      <c r="C17" s="141" t="s">
        <v>318</v>
      </c>
      <c r="D17" s="141" t="s">
        <v>326</v>
      </c>
      <c r="E17" s="141" t="s">
        <v>352</v>
      </c>
      <c r="F17" s="142" t="s">
        <v>342</v>
      </c>
      <c r="G17" s="141" t="s">
        <v>353</v>
      </c>
      <c r="H17" s="142" t="s">
        <v>323</v>
      </c>
      <c r="I17" s="142" t="s">
        <v>345</v>
      </c>
      <c r="J17" s="141" t="s">
        <v>351</v>
      </c>
    </row>
    <row r="18" ht="22.5" customHeight="1" spans="1:10">
      <c r="A18" s="24"/>
      <c r="B18" s="24"/>
      <c r="C18" s="141" t="s">
        <v>318</v>
      </c>
      <c r="D18" s="141" t="s">
        <v>326</v>
      </c>
      <c r="E18" s="141" t="s">
        <v>354</v>
      </c>
      <c r="F18" s="142" t="s">
        <v>342</v>
      </c>
      <c r="G18" s="141" t="s">
        <v>353</v>
      </c>
      <c r="H18" s="142" t="s">
        <v>323</v>
      </c>
      <c r="I18" s="142" t="s">
        <v>345</v>
      </c>
      <c r="J18" s="141" t="s">
        <v>355</v>
      </c>
    </row>
    <row r="19" ht="22.5" customHeight="1" spans="1:10">
      <c r="A19" s="24"/>
      <c r="B19" s="24"/>
      <c r="C19" s="141" t="s">
        <v>318</v>
      </c>
      <c r="D19" s="141" t="s">
        <v>326</v>
      </c>
      <c r="E19" s="141" t="s">
        <v>356</v>
      </c>
      <c r="F19" s="142" t="s">
        <v>342</v>
      </c>
      <c r="G19" s="141" t="s">
        <v>357</v>
      </c>
      <c r="H19" s="142" t="s">
        <v>323</v>
      </c>
      <c r="I19" s="142" t="s">
        <v>345</v>
      </c>
      <c r="J19" s="141" t="s">
        <v>340</v>
      </c>
    </row>
    <row r="20" ht="22.5" customHeight="1" spans="1:10">
      <c r="A20" s="24"/>
      <c r="B20" s="24"/>
      <c r="C20" s="141" t="s">
        <v>318</v>
      </c>
      <c r="D20" s="141" t="s">
        <v>326</v>
      </c>
      <c r="E20" s="141" t="s">
        <v>358</v>
      </c>
      <c r="F20" s="142" t="s">
        <v>342</v>
      </c>
      <c r="G20" s="141" t="s">
        <v>353</v>
      </c>
      <c r="H20" s="142" t="s">
        <v>323</v>
      </c>
      <c r="I20" s="142" t="s">
        <v>345</v>
      </c>
      <c r="J20" s="141" t="s">
        <v>351</v>
      </c>
    </row>
    <row r="21" ht="22.5" customHeight="1" spans="1:10">
      <c r="A21" s="24"/>
      <c r="B21" s="24"/>
      <c r="C21" s="141" t="s">
        <v>330</v>
      </c>
      <c r="D21" s="141" t="s">
        <v>359</v>
      </c>
      <c r="E21" s="141" t="s">
        <v>360</v>
      </c>
      <c r="F21" s="142" t="s">
        <v>342</v>
      </c>
      <c r="G21" s="141" t="s">
        <v>357</v>
      </c>
      <c r="H21" s="142" t="s">
        <v>323</v>
      </c>
      <c r="I21" s="142" t="s">
        <v>345</v>
      </c>
      <c r="J21" s="141" t="s">
        <v>361</v>
      </c>
    </row>
    <row r="22" ht="22.5" customHeight="1" spans="1:10">
      <c r="A22" s="24"/>
      <c r="B22" s="24"/>
      <c r="C22" s="141" t="s">
        <v>335</v>
      </c>
      <c r="D22" s="141" t="s">
        <v>336</v>
      </c>
      <c r="E22" s="141" t="s">
        <v>362</v>
      </c>
      <c r="F22" s="142" t="s">
        <v>342</v>
      </c>
      <c r="G22" s="141" t="s">
        <v>333</v>
      </c>
      <c r="H22" s="142" t="s">
        <v>323</v>
      </c>
      <c r="I22" s="142" t="s">
        <v>345</v>
      </c>
      <c r="J22" s="141" t="s">
        <v>363</v>
      </c>
    </row>
    <row r="23" ht="22.5" customHeight="1" spans="1:10">
      <c r="A23" s="139" t="str">
        <f>"   "&amp;"基本公共卫生服务项目及考核督导经费县级补助资金"</f>
        <v>   基本公共卫生服务项目及考核督导经费县级补助资金</v>
      </c>
      <c r="B23" s="140" t="s">
        <v>364</v>
      </c>
      <c r="C23" s="24"/>
      <c r="D23" s="24"/>
      <c r="E23" s="24"/>
      <c r="F23" s="24"/>
      <c r="G23" s="24"/>
      <c r="H23" s="24"/>
      <c r="I23" s="24"/>
      <c r="J23" s="24"/>
    </row>
    <row r="24" ht="22.5" customHeight="1" spans="1:10">
      <c r="A24" s="24"/>
      <c r="B24" s="24"/>
      <c r="C24" s="141" t="s">
        <v>318</v>
      </c>
      <c r="D24" s="141" t="s">
        <v>319</v>
      </c>
      <c r="E24" s="141" t="s">
        <v>365</v>
      </c>
      <c r="F24" s="142" t="s">
        <v>321</v>
      </c>
      <c r="G24" s="141" t="s">
        <v>328</v>
      </c>
      <c r="H24" s="142" t="s">
        <v>323</v>
      </c>
      <c r="I24" s="142" t="s">
        <v>324</v>
      </c>
      <c r="J24" s="141" t="s">
        <v>366</v>
      </c>
    </row>
    <row r="25" ht="22.5" customHeight="1" spans="1:10">
      <c r="A25" s="24"/>
      <c r="B25" s="24"/>
      <c r="C25" s="141" t="s">
        <v>318</v>
      </c>
      <c r="D25" s="141" t="s">
        <v>319</v>
      </c>
      <c r="E25" s="141" t="s">
        <v>367</v>
      </c>
      <c r="F25" s="142" t="s">
        <v>321</v>
      </c>
      <c r="G25" s="141" t="s">
        <v>368</v>
      </c>
      <c r="H25" s="142" t="s">
        <v>323</v>
      </c>
      <c r="I25" s="142" t="s">
        <v>324</v>
      </c>
      <c r="J25" s="141" t="s">
        <v>369</v>
      </c>
    </row>
    <row r="26" ht="22.5" customHeight="1" spans="1:10">
      <c r="A26" s="24"/>
      <c r="B26" s="24"/>
      <c r="C26" s="141" t="s">
        <v>318</v>
      </c>
      <c r="D26" s="141" t="s">
        <v>319</v>
      </c>
      <c r="E26" s="141" t="s">
        <v>370</v>
      </c>
      <c r="F26" s="142" t="s">
        <v>321</v>
      </c>
      <c r="G26" s="141" t="s">
        <v>357</v>
      </c>
      <c r="H26" s="142" t="s">
        <v>323</v>
      </c>
      <c r="I26" s="142" t="s">
        <v>324</v>
      </c>
      <c r="J26" s="141" t="s">
        <v>366</v>
      </c>
    </row>
    <row r="27" ht="22.5" customHeight="1" spans="1:10">
      <c r="A27" s="24"/>
      <c r="B27" s="24"/>
      <c r="C27" s="141" t="s">
        <v>318</v>
      </c>
      <c r="D27" s="141" t="s">
        <v>319</v>
      </c>
      <c r="E27" s="141" t="s">
        <v>371</v>
      </c>
      <c r="F27" s="142" t="s">
        <v>342</v>
      </c>
      <c r="G27" s="141" t="s">
        <v>372</v>
      </c>
      <c r="H27" s="142" t="s">
        <v>323</v>
      </c>
      <c r="I27" s="142" t="s">
        <v>324</v>
      </c>
      <c r="J27" s="141" t="s">
        <v>366</v>
      </c>
    </row>
    <row r="28" ht="22.5" customHeight="1" spans="1:10">
      <c r="A28" s="24"/>
      <c r="B28" s="24"/>
      <c r="C28" s="141" t="s">
        <v>318</v>
      </c>
      <c r="D28" s="141" t="s">
        <v>319</v>
      </c>
      <c r="E28" s="141" t="s">
        <v>373</v>
      </c>
      <c r="F28" s="142" t="s">
        <v>342</v>
      </c>
      <c r="G28" s="141" t="s">
        <v>374</v>
      </c>
      <c r="H28" s="142" t="s">
        <v>375</v>
      </c>
      <c r="I28" s="142" t="s">
        <v>324</v>
      </c>
      <c r="J28" s="141" t="s">
        <v>376</v>
      </c>
    </row>
    <row r="29" ht="22.5" customHeight="1" spans="1:10">
      <c r="A29" s="24"/>
      <c r="B29" s="24"/>
      <c r="C29" s="141" t="s">
        <v>318</v>
      </c>
      <c r="D29" s="141" t="s">
        <v>319</v>
      </c>
      <c r="E29" s="141" t="s">
        <v>377</v>
      </c>
      <c r="F29" s="142" t="s">
        <v>342</v>
      </c>
      <c r="G29" s="141" t="s">
        <v>378</v>
      </c>
      <c r="H29" s="142" t="s">
        <v>375</v>
      </c>
      <c r="I29" s="142" t="s">
        <v>324</v>
      </c>
      <c r="J29" s="141" t="s">
        <v>376</v>
      </c>
    </row>
    <row r="30" ht="22.5" customHeight="1" spans="1:10">
      <c r="A30" s="24"/>
      <c r="B30" s="24"/>
      <c r="C30" s="141" t="s">
        <v>318</v>
      </c>
      <c r="D30" s="141" t="s">
        <v>326</v>
      </c>
      <c r="E30" s="141" t="s">
        <v>379</v>
      </c>
      <c r="F30" s="142" t="s">
        <v>342</v>
      </c>
      <c r="G30" s="141" t="s">
        <v>353</v>
      </c>
      <c r="H30" s="142" t="s">
        <v>323</v>
      </c>
      <c r="I30" s="142" t="s">
        <v>324</v>
      </c>
      <c r="J30" s="141" t="s">
        <v>376</v>
      </c>
    </row>
    <row r="31" ht="22.5" customHeight="1" spans="1:10">
      <c r="A31" s="24"/>
      <c r="B31" s="24"/>
      <c r="C31" s="141" t="s">
        <v>318</v>
      </c>
      <c r="D31" s="141" t="s">
        <v>326</v>
      </c>
      <c r="E31" s="141" t="s">
        <v>380</v>
      </c>
      <c r="F31" s="142" t="s">
        <v>342</v>
      </c>
      <c r="G31" s="141" t="s">
        <v>353</v>
      </c>
      <c r="H31" s="142" t="s">
        <v>323</v>
      </c>
      <c r="I31" s="142" t="s">
        <v>324</v>
      </c>
      <c r="J31" s="141" t="s">
        <v>381</v>
      </c>
    </row>
    <row r="32" ht="22.5" customHeight="1" spans="1:10">
      <c r="A32" s="24"/>
      <c r="B32" s="24"/>
      <c r="C32" s="141" t="s">
        <v>318</v>
      </c>
      <c r="D32" s="141" t="s">
        <v>326</v>
      </c>
      <c r="E32" s="141" t="s">
        <v>382</v>
      </c>
      <c r="F32" s="142" t="s">
        <v>342</v>
      </c>
      <c r="G32" s="141" t="s">
        <v>353</v>
      </c>
      <c r="H32" s="142" t="s">
        <v>323</v>
      </c>
      <c r="I32" s="142" t="s">
        <v>324</v>
      </c>
      <c r="J32" s="141" t="s">
        <v>376</v>
      </c>
    </row>
    <row r="33" ht="22.5" customHeight="1" spans="1:10">
      <c r="A33" s="24"/>
      <c r="B33" s="24"/>
      <c r="C33" s="141" t="s">
        <v>330</v>
      </c>
      <c r="D33" s="141" t="s">
        <v>331</v>
      </c>
      <c r="E33" s="141" t="s">
        <v>383</v>
      </c>
      <c r="F33" s="142" t="s">
        <v>342</v>
      </c>
      <c r="G33" s="141" t="s">
        <v>384</v>
      </c>
      <c r="H33" s="142" t="s">
        <v>375</v>
      </c>
      <c r="I33" s="142" t="s">
        <v>324</v>
      </c>
      <c r="J33" s="141" t="s">
        <v>376</v>
      </c>
    </row>
    <row r="34" ht="22.5" customHeight="1" spans="1:10">
      <c r="A34" s="24"/>
      <c r="B34" s="24"/>
      <c r="C34" s="141" t="s">
        <v>330</v>
      </c>
      <c r="D34" s="141" t="s">
        <v>331</v>
      </c>
      <c r="E34" s="141" t="s">
        <v>385</v>
      </c>
      <c r="F34" s="142" t="s">
        <v>342</v>
      </c>
      <c r="G34" s="141" t="s">
        <v>384</v>
      </c>
      <c r="H34" s="142" t="s">
        <v>375</v>
      </c>
      <c r="I34" s="142" t="s">
        <v>324</v>
      </c>
      <c r="J34" s="141" t="s">
        <v>376</v>
      </c>
    </row>
    <row r="35" ht="22.5" customHeight="1" spans="1:10">
      <c r="A35" s="24"/>
      <c r="B35" s="24"/>
      <c r="C35" s="141" t="s">
        <v>330</v>
      </c>
      <c r="D35" s="141" t="s">
        <v>331</v>
      </c>
      <c r="E35" s="141" t="s">
        <v>386</v>
      </c>
      <c r="F35" s="142" t="s">
        <v>342</v>
      </c>
      <c r="G35" s="141" t="s">
        <v>384</v>
      </c>
      <c r="H35" s="142" t="s">
        <v>375</v>
      </c>
      <c r="I35" s="142" t="s">
        <v>324</v>
      </c>
      <c r="J35" s="141" t="s">
        <v>376</v>
      </c>
    </row>
    <row r="36" ht="22.5" customHeight="1" spans="1:10">
      <c r="A36" s="24"/>
      <c r="B36" s="24"/>
      <c r="C36" s="141" t="s">
        <v>335</v>
      </c>
      <c r="D36" s="141" t="s">
        <v>336</v>
      </c>
      <c r="E36" s="141" t="s">
        <v>336</v>
      </c>
      <c r="F36" s="142" t="s">
        <v>321</v>
      </c>
      <c r="G36" s="141" t="s">
        <v>328</v>
      </c>
      <c r="H36" s="142" t="s">
        <v>323</v>
      </c>
      <c r="I36" s="142" t="s">
        <v>324</v>
      </c>
      <c r="J36" s="141" t="s">
        <v>376</v>
      </c>
    </row>
    <row r="37" ht="22.5" customHeight="1" spans="1:10">
      <c r="A37" s="139" t="str">
        <f>"   "&amp;"突发公共卫生应急经费"</f>
        <v>   突发公共卫生应急经费</v>
      </c>
      <c r="B37" s="140" t="s">
        <v>387</v>
      </c>
      <c r="C37" s="24"/>
      <c r="D37" s="24"/>
      <c r="E37" s="24"/>
      <c r="F37" s="24"/>
      <c r="G37" s="24"/>
      <c r="H37" s="24"/>
      <c r="I37" s="24"/>
      <c r="J37" s="24"/>
    </row>
    <row r="38" ht="22.5" customHeight="1" spans="1:10">
      <c r="A38" s="24"/>
      <c r="B38" s="24"/>
      <c r="C38" s="141" t="s">
        <v>318</v>
      </c>
      <c r="D38" s="141" t="s">
        <v>319</v>
      </c>
      <c r="E38" s="141" t="s">
        <v>388</v>
      </c>
      <c r="F38" s="142" t="s">
        <v>321</v>
      </c>
      <c r="G38" s="141" t="s">
        <v>353</v>
      </c>
      <c r="H38" s="142" t="s">
        <v>323</v>
      </c>
      <c r="I38" s="142" t="s">
        <v>324</v>
      </c>
      <c r="J38" s="141" t="s">
        <v>387</v>
      </c>
    </row>
    <row r="39" ht="22.5" customHeight="1" spans="1:10">
      <c r="A39" s="24"/>
      <c r="B39" s="24"/>
      <c r="C39" s="141" t="s">
        <v>318</v>
      </c>
      <c r="D39" s="141" t="s">
        <v>319</v>
      </c>
      <c r="E39" s="141" t="s">
        <v>389</v>
      </c>
      <c r="F39" s="142" t="s">
        <v>321</v>
      </c>
      <c r="G39" s="141" t="s">
        <v>353</v>
      </c>
      <c r="H39" s="142" t="s">
        <v>323</v>
      </c>
      <c r="I39" s="142" t="s">
        <v>324</v>
      </c>
      <c r="J39" s="141" t="s">
        <v>387</v>
      </c>
    </row>
    <row r="40" ht="22.5" customHeight="1" spans="1:10">
      <c r="A40" s="24"/>
      <c r="B40" s="24"/>
      <c r="C40" s="141" t="s">
        <v>330</v>
      </c>
      <c r="D40" s="141" t="s">
        <v>331</v>
      </c>
      <c r="E40" s="141" t="s">
        <v>390</v>
      </c>
      <c r="F40" s="142" t="s">
        <v>321</v>
      </c>
      <c r="G40" s="141" t="s">
        <v>353</v>
      </c>
      <c r="H40" s="142" t="s">
        <v>323</v>
      </c>
      <c r="I40" s="142" t="s">
        <v>324</v>
      </c>
      <c r="J40" s="141" t="s">
        <v>387</v>
      </c>
    </row>
    <row r="41" ht="22.5" customHeight="1" spans="1:10">
      <c r="A41" s="24"/>
      <c r="B41" s="24"/>
      <c r="C41" s="141" t="s">
        <v>335</v>
      </c>
      <c r="D41" s="141" t="s">
        <v>336</v>
      </c>
      <c r="E41" s="141" t="s">
        <v>336</v>
      </c>
      <c r="F41" s="142" t="s">
        <v>321</v>
      </c>
      <c r="G41" s="141" t="s">
        <v>328</v>
      </c>
      <c r="H41" s="142" t="s">
        <v>323</v>
      </c>
      <c r="I41" s="142" t="s">
        <v>324</v>
      </c>
      <c r="J41" s="141" t="s">
        <v>387</v>
      </c>
    </row>
    <row r="42" ht="22.5" customHeight="1" spans="1:10">
      <c r="A42" s="139" t="str">
        <f>"   "&amp;"慢病防控经费"</f>
        <v>   慢病防控经费</v>
      </c>
      <c r="B42" s="140" t="s">
        <v>391</v>
      </c>
      <c r="C42" s="24"/>
      <c r="D42" s="24"/>
      <c r="E42" s="24"/>
      <c r="F42" s="24"/>
      <c r="G42" s="24"/>
      <c r="H42" s="24"/>
      <c r="I42" s="24"/>
      <c r="J42" s="24"/>
    </row>
    <row r="43" ht="22.5" customHeight="1" spans="1:10">
      <c r="A43" s="24"/>
      <c r="B43" s="24"/>
      <c r="C43" s="141" t="s">
        <v>318</v>
      </c>
      <c r="D43" s="141" t="s">
        <v>319</v>
      </c>
      <c r="E43" s="141" t="s">
        <v>392</v>
      </c>
      <c r="F43" s="142" t="s">
        <v>321</v>
      </c>
      <c r="G43" s="141" t="s">
        <v>333</v>
      </c>
      <c r="H43" s="142" t="s">
        <v>323</v>
      </c>
      <c r="I43" s="142" t="s">
        <v>324</v>
      </c>
      <c r="J43" s="141" t="s">
        <v>393</v>
      </c>
    </row>
    <row r="44" ht="22.5" customHeight="1" spans="1:10">
      <c r="A44" s="24"/>
      <c r="B44" s="24"/>
      <c r="C44" s="141" t="s">
        <v>318</v>
      </c>
      <c r="D44" s="141" t="s">
        <v>319</v>
      </c>
      <c r="E44" s="141" t="s">
        <v>394</v>
      </c>
      <c r="F44" s="142" t="s">
        <v>321</v>
      </c>
      <c r="G44" s="141" t="s">
        <v>357</v>
      </c>
      <c r="H44" s="142" t="s">
        <v>375</v>
      </c>
      <c r="I44" s="142" t="s">
        <v>324</v>
      </c>
      <c r="J44" s="141" t="s">
        <v>395</v>
      </c>
    </row>
    <row r="45" ht="22.5" customHeight="1" spans="1:10">
      <c r="A45" s="24"/>
      <c r="B45" s="24"/>
      <c r="C45" s="141" t="s">
        <v>318</v>
      </c>
      <c r="D45" s="141" t="s">
        <v>396</v>
      </c>
      <c r="E45" s="141" t="s">
        <v>397</v>
      </c>
      <c r="F45" s="142" t="s">
        <v>321</v>
      </c>
      <c r="G45" s="141" t="s">
        <v>398</v>
      </c>
      <c r="H45" s="142" t="s">
        <v>323</v>
      </c>
      <c r="I45" s="142" t="s">
        <v>324</v>
      </c>
      <c r="J45" s="141" t="s">
        <v>395</v>
      </c>
    </row>
    <row r="46" ht="22.5" customHeight="1" spans="1:10">
      <c r="A46" s="24"/>
      <c r="B46" s="24"/>
      <c r="C46" s="141" t="s">
        <v>330</v>
      </c>
      <c r="D46" s="141" t="s">
        <v>331</v>
      </c>
      <c r="E46" s="141" t="s">
        <v>399</v>
      </c>
      <c r="F46" s="142" t="s">
        <v>321</v>
      </c>
      <c r="G46" s="141" t="s">
        <v>357</v>
      </c>
      <c r="H46" s="142" t="s">
        <v>323</v>
      </c>
      <c r="I46" s="142" t="s">
        <v>324</v>
      </c>
      <c r="J46" s="141" t="s">
        <v>400</v>
      </c>
    </row>
    <row r="47" ht="22.5" customHeight="1" spans="1:10">
      <c r="A47" s="24"/>
      <c r="B47" s="24"/>
      <c r="C47" s="141" t="s">
        <v>335</v>
      </c>
      <c r="D47" s="141" t="s">
        <v>336</v>
      </c>
      <c r="E47" s="141" t="s">
        <v>401</v>
      </c>
      <c r="F47" s="142" t="s">
        <v>321</v>
      </c>
      <c r="G47" s="141" t="s">
        <v>338</v>
      </c>
      <c r="H47" s="142" t="s">
        <v>323</v>
      </c>
      <c r="I47" s="142" t="s">
        <v>324</v>
      </c>
      <c r="J47" s="141" t="s">
        <v>400</v>
      </c>
    </row>
    <row r="48" ht="22.5" customHeight="1" spans="1:10">
      <c r="A48" s="139" t="str">
        <f>"   "&amp;"预算两新党委党建工作经费"</f>
        <v>   预算两新党委党建工作经费</v>
      </c>
      <c r="B48" s="140" t="s">
        <v>402</v>
      </c>
      <c r="C48" s="24"/>
      <c r="D48" s="24"/>
      <c r="E48" s="24"/>
      <c r="F48" s="24"/>
      <c r="G48" s="24"/>
      <c r="H48" s="24"/>
      <c r="I48" s="24"/>
      <c r="J48" s="24"/>
    </row>
    <row r="49" ht="22.5" customHeight="1" spans="1:10">
      <c r="A49" s="24"/>
      <c r="B49" s="24"/>
      <c r="C49" s="141" t="s">
        <v>318</v>
      </c>
      <c r="D49" s="141" t="s">
        <v>319</v>
      </c>
      <c r="E49" s="141" t="s">
        <v>403</v>
      </c>
      <c r="F49" s="142" t="s">
        <v>321</v>
      </c>
      <c r="G49" s="141" t="s">
        <v>404</v>
      </c>
      <c r="H49" s="142" t="s">
        <v>405</v>
      </c>
      <c r="I49" s="142" t="s">
        <v>324</v>
      </c>
      <c r="J49" s="141" t="s">
        <v>403</v>
      </c>
    </row>
    <row r="50" ht="22.5" customHeight="1" spans="1:10">
      <c r="A50" s="24"/>
      <c r="B50" s="24"/>
      <c r="C50" s="141" t="s">
        <v>318</v>
      </c>
      <c r="D50" s="141" t="s">
        <v>319</v>
      </c>
      <c r="E50" s="141" t="s">
        <v>406</v>
      </c>
      <c r="F50" s="142" t="s">
        <v>321</v>
      </c>
      <c r="G50" s="141" t="s">
        <v>407</v>
      </c>
      <c r="H50" s="142" t="s">
        <v>408</v>
      </c>
      <c r="I50" s="142" t="s">
        <v>324</v>
      </c>
      <c r="J50" s="141" t="s">
        <v>409</v>
      </c>
    </row>
    <row r="51" ht="22.5" customHeight="1" spans="1:10">
      <c r="A51" s="24"/>
      <c r="B51" s="24"/>
      <c r="C51" s="141" t="s">
        <v>318</v>
      </c>
      <c r="D51" s="141" t="s">
        <v>319</v>
      </c>
      <c r="E51" s="141" t="s">
        <v>410</v>
      </c>
      <c r="F51" s="142" t="s">
        <v>321</v>
      </c>
      <c r="G51" s="141" t="s">
        <v>411</v>
      </c>
      <c r="H51" s="142" t="s">
        <v>323</v>
      </c>
      <c r="I51" s="142" t="s">
        <v>324</v>
      </c>
      <c r="J51" s="141" t="s">
        <v>410</v>
      </c>
    </row>
    <row r="52" ht="22.5" customHeight="1" spans="1:10">
      <c r="A52" s="24"/>
      <c r="B52" s="24"/>
      <c r="C52" s="141" t="s">
        <v>318</v>
      </c>
      <c r="D52" s="141" t="s">
        <v>326</v>
      </c>
      <c r="E52" s="141" t="s">
        <v>412</v>
      </c>
      <c r="F52" s="142" t="s">
        <v>342</v>
      </c>
      <c r="G52" s="141" t="s">
        <v>413</v>
      </c>
      <c r="H52" s="142" t="s">
        <v>323</v>
      </c>
      <c r="I52" s="142" t="s">
        <v>324</v>
      </c>
      <c r="J52" s="141" t="s">
        <v>412</v>
      </c>
    </row>
    <row r="53" ht="22.5" customHeight="1" spans="1:10">
      <c r="A53" s="24"/>
      <c r="B53" s="24"/>
      <c r="C53" s="141" t="s">
        <v>318</v>
      </c>
      <c r="D53" s="141" t="s">
        <v>396</v>
      </c>
      <c r="E53" s="141" t="s">
        <v>414</v>
      </c>
      <c r="F53" s="142" t="s">
        <v>342</v>
      </c>
      <c r="G53" s="141" t="s">
        <v>353</v>
      </c>
      <c r="H53" s="142" t="s">
        <v>323</v>
      </c>
      <c r="I53" s="142" t="s">
        <v>324</v>
      </c>
      <c r="J53" s="141" t="s">
        <v>415</v>
      </c>
    </row>
    <row r="54" ht="22.5" customHeight="1" spans="1:10">
      <c r="A54" s="24"/>
      <c r="B54" s="24"/>
      <c r="C54" s="141" t="s">
        <v>330</v>
      </c>
      <c r="D54" s="141" t="s">
        <v>331</v>
      </c>
      <c r="E54" s="141" t="s">
        <v>416</v>
      </c>
      <c r="F54" s="142" t="s">
        <v>321</v>
      </c>
      <c r="G54" s="141" t="s">
        <v>411</v>
      </c>
      <c r="H54" s="142" t="s">
        <v>323</v>
      </c>
      <c r="I54" s="142" t="s">
        <v>324</v>
      </c>
      <c r="J54" s="141" t="s">
        <v>416</v>
      </c>
    </row>
    <row r="55" ht="22.5" customHeight="1" spans="1:10">
      <c r="A55" s="24"/>
      <c r="B55" s="24"/>
      <c r="C55" s="141" t="s">
        <v>335</v>
      </c>
      <c r="D55" s="141" t="s">
        <v>336</v>
      </c>
      <c r="E55" s="141" t="s">
        <v>417</v>
      </c>
      <c r="F55" s="142" t="s">
        <v>321</v>
      </c>
      <c r="G55" s="141" t="s">
        <v>418</v>
      </c>
      <c r="H55" s="142" t="s">
        <v>323</v>
      </c>
      <c r="I55" s="142" t="s">
        <v>324</v>
      </c>
      <c r="J55" s="141" t="s">
        <v>417</v>
      </c>
    </row>
    <row r="56" ht="22.5" customHeight="1" spans="1:10">
      <c r="A56" s="24"/>
      <c r="B56" s="24"/>
      <c r="C56" s="141" t="s">
        <v>419</v>
      </c>
      <c r="D56" s="141" t="s">
        <v>420</v>
      </c>
      <c r="E56" s="141" t="s">
        <v>421</v>
      </c>
      <c r="F56" s="142" t="s">
        <v>321</v>
      </c>
      <c r="G56" s="141" t="s">
        <v>357</v>
      </c>
      <c r="H56" s="142" t="s">
        <v>323</v>
      </c>
      <c r="I56" s="142" t="s">
        <v>324</v>
      </c>
      <c r="J56" s="141" t="s">
        <v>422</v>
      </c>
    </row>
    <row r="57" ht="22.5" customHeight="1" spans="1:10">
      <c r="A57" s="139" t="str">
        <f>"   "&amp;"职工遗属补助专项经费"</f>
        <v>   职工遗属补助专项经费</v>
      </c>
      <c r="B57" s="140" t="s">
        <v>423</v>
      </c>
      <c r="C57" s="24"/>
      <c r="D57" s="24"/>
      <c r="E57" s="24"/>
      <c r="F57" s="24"/>
      <c r="G57" s="24"/>
      <c r="H57" s="24"/>
      <c r="I57" s="24"/>
      <c r="J57" s="24"/>
    </row>
    <row r="58" ht="22.5" customHeight="1" spans="1:10">
      <c r="A58" s="24"/>
      <c r="B58" s="24"/>
      <c r="C58" s="141" t="s">
        <v>318</v>
      </c>
      <c r="D58" s="141" t="s">
        <v>319</v>
      </c>
      <c r="E58" s="141" t="s">
        <v>424</v>
      </c>
      <c r="F58" s="142" t="s">
        <v>342</v>
      </c>
      <c r="G58" s="141" t="s">
        <v>353</v>
      </c>
      <c r="H58" s="142" t="s">
        <v>323</v>
      </c>
      <c r="I58" s="142" t="s">
        <v>324</v>
      </c>
      <c r="J58" s="141" t="s">
        <v>425</v>
      </c>
    </row>
    <row r="59" ht="22.5" customHeight="1" spans="1:10">
      <c r="A59" s="24"/>
      <c r="B59" s="24"/>
      <c r="C59" s="141" t="s">
        <v>318</v>
      </c>
      <c r="D59" s="141" t="s">
        <v>396</v>
      </c>
      <c r="E59" s="141" t="s">
        <v>426</v>
      </c>
      <c r="F59" s="142" t="s">
        <v>342</v>
      </c>
      <c r="G59" s="141" t="s">
        <v>427</v>
      </c>
      <c r="H59" s="142" t="s">
        <v>428</v>
      </c>
      <c r="I59" s="142" t="s">
        <v>324</v>
      </c>
      <c r="J59" s="141" t="s">
        <v>429</v>
      </c>
    </row>
    <row r="60" ht="22.5" customHeight="1" spans="1:10">
      <c r="A60" s="24"/>
      <c r="B60" s="24"/>
      <c r="C60" s="141" t="s">
        <v>330</v>
      </c>
      <c r="D60" s="141" t="s">
        <v>331</v>
      </c>
      <c r="E60" s="141" t="s">
        <v>430</v>
      </c>
      <c r="F60" s="142" t="s">
        <v>342</v>
      </c>
      <c r="G60" s="141" t="s">
        <v>431</v>
      </c>
      <c r="H60" s="142" t="s">
        <v>375</v>
      </c>
      <c r="I60" s="142" t="s">
        <v>345</v>
      </c>
      <c r="J60" s="141" t="s">
        <v>432</v>
      </c>
    </row>
    <row r="61" ht="22.5" customHeight="1" spans="1:10">
      <c r="A61" s="24"/>
      <c r="B61" s="24"/>
      <c r="C61" s="141" t="s">
        <v>335</v>
      </c>
      <c r="D61" s="141" t="s">
        <v>336</v>
      </c>
      <c r="E61" s="141" t="s">
        <v>433</v>
      </c>
      <c r="F61" s="142" t="s">
        <v>321</v>
      </c>
      <c r="G61" s="141" t="s">
        <v>328</v>
      </c>
      <c r="H61" s="142" t="s">
        <v>323</v>
      </c>
      <c r="I61" s="142" t="s">
        <v>324</v>
      </c>
      <c r="J61" s="141" t="s">
        <v>434</v>
      </c>
    </row>
    <row r="62" ht="22.5" customHeight="1" spans="1:10">
      <c r="A62" s="24"/>
      <c r="B62" s="24"/>
      <c r="C62" s="141" t="s">
        <v>419</v>
      </c>
      <c r="D62" s="141" t="s">
        <v>435</v>
      </c>
      <c r="E62" s="141" t="s">
        <v>436</v>
      </c>
      <c r="F62" s="142" t="s">
        <v>342</v>
      </c>
      <c r="G62" s="141" t="s">
        <v>353</v>
      </c>
      <c r="H62" s="142" t="s">
        <v>323</v>
      </c>
      <c r="I62" s="142" t="s">
        <v>324</v>
      </c>
      <c r="J62" s="141" t="s">
        <v>437</v>
      </c>
    </row>
    <row r="63" ht="22.5" customHeight="1" spans="1:10">
      <c r="A63" s="139" t="str">
        <f>"   "&amp;"严重精神障碍患者经费"</f>
        <v>   严重精神障碍患者经费</v>
      </c>
      <c r="B63" s="140" t="s">
        <v>438</v>
      </c>
      <c r="C63" s="24"/>
      <c r="D63" s="24"/>
      <c r="E63" s="24"/>
      <c r="F63" s="24"/>
      <c r="G63" s="24"/>
      <c r="H63" s="24"/>
      <c r="I63" s="24"/>
      <c r="J63" s="24"/>
    </row>
    <row r="64" ht="22.5" customHeight="1" spans="1:10">
      <c r="A64" s="24"/>
      <c r="B64" s="24"/>
      <c r="C64" s="141" t="s">
        <v>318</v>
      </c>
      <c r="D64" s="141" t="s">
        <v>319</v>
      </c>
      <c r="E64" s="141" t="s">
        <v>439</v>
      </c>
      <c r="F64" s="142" t="s">
        <v>342</v>
      </c>
      <c r="G64" s="141" t="s">
        <v>440</v>
      </c>
      <c r="H64" s="142" t="s">
        <v>441</v>
      </c>
      <c r="I64" s="142" t="s">
        <v>324</v>
      </c>
      <c r="J64" s="141" t="s">
        <v>438</v>
      </c>
    </row>
    <row r="65" ht="22.5" customHeight="1" spans="1:10">
      <c r="A65" s="24"/>
      <c r="B65" s="24"/>
      <c r="C65" s="141" t="s">
        <v>318</v>
      </c>
      <c r="D65" s="141" t="s">
        <v>319</v>
      </c>
      <c r="E65" s="141" t="s">
        <v>442</v>
      </c>
      <c r="F65" s="142" t="s">
        <v>342</v>
      </c>
      <c r="G65" s="141" t="s">
        <v>166</v>
      </c>
      <c r="H65" s="142" t="s">
        <v>344</v>
      </c>
      <c r="I65" s="142" t="s">
        <v>324</v>
      </c>
      <c r="J65" s="141" t="s">
        <v>438</v>
      </c>
    </row>
    <row r="66" ht="22.5" customHeight="1" spans="1:10">
      <c r="A66" s="24"/>
      <c r="B66" s="24"/>
      <c r="C66" s="141" t="s">
        <v>318</v>
      </c>
      <c r="D66" s="141" t="s">
        <v>319</v>
      </c>
      <c r="E66" s="141" t="s">
        <v>348</v>
      </c>
      <c r="F66" s="142" t="s">
        <v>342</v>
      </c>
      <c r="G66" s="141" t="s">
        <v>166</v>
      </c>
      <c r="H66" s="142" t="s">
        <v>344</v>
      </c>
      <c r="I66" s="142" t="s">
        <v>324</v>
      </c>
      <c r="J66" s="141" t="s">
        <v>438</v>
      </c>
    </row>
    <row r="67" ht="22.5" customHeight="1" spans="1:10">
      <c r="A67" s="24"/>
      <c r="B67" s="24"/>
      <c r="C67" s="141" t="s">
        <v>330</v>
      </c>
      <c r="D67" s="141" t="s">
        <v>331</v>
      </c>
      <c r="E67" s="141" t="s">
        <v>443</v>
      </c>
      <c r="F67" s="142" t="s">
        <v>342</v>
      </c>
      <c r="G67" s="141" t="s">
        <v>353</v>
      </c>
      <c r="H67" s="142" t="s">
        <v>323</v>
      </c>
      <c r="I67" s="142" t="s">
        <v>324</v>
      </c>
      <c r="J67" s="141" t="s">
        <v>438</v>
      </c>
    </row>
    <row r="68" ht="22.5" customHeight="1" spans="1:10">
      <c r="A68" s="24"/>
      <c r="B68" s="24"/>
      <c r="C68" s="141" t="s">
        <v>335</v>
      </c>
      <c r="D68" s="141" t="s">
        <v>336</v>
      </c>
      <c r="E68" s="141" t="s">
        <v>444</v>
      </c>
      <c r="F68" s="142" t="s">
        <v>342</v>
      </c>
      <c r="G68" s="141" t="s">
        <v>445</v>
      </c>
      <c r="H68" s="142" t="s">
        <v>323</v>
      </c>
      <c r="I68" s="142" t="s">
        <v>324</v>
      </c>
      <c r="J68" s="141" t="s">
        <v>438</v>
      </c>
    </row>
    <row r="69" ht="22.5" customHeight="1" spans="1:10">
      <c r="A69" s="139" t="str">
        <f>"   "&amp;"计划生育事业发展专项经费"</f>
        <v>   计划生育事业发展专项经费</v>
      </c>
      <c r="B69" s="140" t="s">
        <v>446</v>
      </c>
      <c r="C69" s="24"/>
      <c r="D69" s="24"/>
      <c r="E69" s="24"/>
      <c r="F69" s="24"/>
      <c r="G69" s="24"/>
      <c r="H69" s="24"/>
      <c r="I69" s="24"/>
      <c r="J69" s="24"/>
    </row>
    <row r="70" ht="22.5" customHeight="1" spans="1:10">
      <c r="A70" s="24"/>
      <c r="B70" s="24"/>
      <c r="C70" s="141" t="s">
        <v>318</v>
      </c>
      <c r="D70" s="141" t="s">
        <v>319</v>
      </c>
      <c r="E70" s="141" t="s">
        <v>447</v>
      </c>
      <c r="F70" s="142" t="s">
        <v>342</v>
      </c>
      <c r="G70" s="141" t="s">
        <v>448</v>
      </c>
      <c r="H70" s="142" t="s">
        <v>441</v>
      </c>
      <c r="I70" s="142" t="s">
        <v>345</v>
      </c>
      <c r="J70" s="141" t="s">
        <v>449</v>
      </c>
    </row>
    <row r="71" ht="22.5" customHeight="1" spans="1:10">
      <c r="A71" s="24"/>
      <c r="B71" s="24"/>
      <c r="C71" s="141" t="s">
        <v>318</v>
      </c>
      <c r="D71" s="141" t="s">
        <v>319</v>
      </c>
      <c r="E71" s="141" t="s">
        <v>450</v>
      </c>
      <c r="F71" s="142" t="s">
        <v>342</v>
      </c>
      <c r="G71" s="141" t="s">
        <v>451</v>
      </c>
      <c r="H71" s="142" t="s">
        <v>441</v>
      </c>
      <c r="I71" s="142" t="s">
        <v>345</v>
      </c>
      <c r="J71" s="141" t="s">
        <v>452</v>
      </c>
    </row>
    <row r="72" ht="22.5" customHeight="1" spans="1:10">
      <c r="A72" s="24"/>
      <c r="B72" s="24"/>
      <c r="C72" s="141" t="s">
        <v>318</v>
      </c>
      <c r="D72" s="141" t="s">
        <v>319</v>
      </c>
      <c r="E72" s="141" t="s">
        <v>453</v>
      </c>
      <c r="F72" s="142" t="s">
        <v>342</v>
      </c>
      <c r="G72" s="141" t="s">
        <v>166</v>
      </c>
      <c r="H72" s="142" t="s">
        <v>441</v>
      </c>
      <c r="I72" s="142" t="s">
        <v>345</v>
      </c>
      <c r="J72" s="141" t="s">
        <v>454</v>
      </c>
    </row>
    <row r="73" ht="22.5" customHeight="1" spans="1:10">
      <c r="A73" s="24"/>
      <c r="B73" s="24"/>
      <c r="C73" s="141" t="s">
        <v>318</v>
      </c>
      <c r="D73" s="141" t="s">
        <v>319</v>
      </c>
      <c r="E73" s="141" t="s">
        <v>455</v>
      </c>
      <c r="F73" s="142" t="s">
        <v>342</v>
      </c>
      <c r="G73" s="141" t="s">
        <v>456</v>
      </c>
      <c r="H73" s="142" t="s">
        <v>441</v>
      </c>
      <c r="I73" s="142" t="s">
        <v>345</v>
      </c>
      <c r="J73" s="141" t="s">
        <v>449</v>
      </c>
    </row>
    <row r="74" ht="22.5" customHeight="1" spans="1:10">
      <c r="A74" s="24"/>
      <c r="B74" s="24"/>
      <c r="C74" s="141" t="s">
        <v>318</v>
      </c>
      <c r="D74" s="141" t="s">
        <v>319</v>
      </c>
      <c r="E74" s="141" t="s">
        <v>457</v>
      </c>
      <c r="F74" s="142" t="s">
        <v>342</v>
      </c>
      <c r="G74" s="141" t="s">
        <v>458</v>
      </c>
      <c r="H74" s="142" t="s">
        <v>441</v>
      </c>
      <c r="I74" s="142" t="s">
        <v>324</v>
      </c>
      <c r="J74" s="141" t="s">
        <v>459</v>
      </c>
    </row>
    <row r="75" ht="22.5" customHeight="1" spans="1:10">
      <c r="A75" s="24"/>
      <c r="B75" s="24"/>
      <c r="C75" s="141" t="s">
        <v>318</v>
      </c>
      <c r="D75" s="141" t="s">
        <v>396</v>
      </c>
      <c r="E75" s="141" t="s">
        <v>460</v>
      </c>
      <c r="F75" s="142" t="s">
        <v>342</v>
      </c>
      <c r="G75" s="141" t="s">
        <v>353</v>
      </c>
      <c r="H75" s="142" t="s">
        <v>323</v>
      </c>
      <c r="I75" s="142" t="s">
        <v>345</v>
      </c>
      <c r="J75" s="141" t="s">
        <v>461</v>
      </c>
    </row>
    <row r="76" ht="22.5" customHeight="1" spans="1:10">
      <c r="A76" s="24"/>
      <c r="B76" s="24"/>
      <c r="C76" s="141" t="s">
        <v>330</v>
      </c>
      <c r="D76" s="141" t="s">
        <v>331</v>
      </c>
      <c r="E76" s="141" t="s">
        <v>462</v>
      </c>
      <c r="F76" s="142" t="s">
        <v>342</v>
      </c>
      <c r="G76" s="141" t="s">
        <v>463</v>
      </c>
      <c r="H76" s="142" t="s">
        <v>323</v>
      </c>
      <c r="I76" s="142" t="s">
        <v>345</v>
      </c>
      <c r="J76" s="141" t="s">
        <v>461</v>
      </c>
    </row>
    <row r="77" ht="22.5" customHeight="1" spans="1:10">
      <c r="A77" s="24"/>
      <c r="B77" s="24"/>
      <c r="C77" s="141" t="s">
        <v>330</v>
      </c>
      <c r="D77" s="141" t="s">
        <v>331</v>
      </c>
      <c r="E77" s="141" t="s">
        <v>464</v>
      </c>
      <c r="F77" s="142" t="s">
        <v>342</v>
      </c>
      <c r="G77" s="141" t="s">
        <v>463</v>
      </c>
      <c r="H77" s="142" t="s">
        <v>323</v>
      </c>
      <c r="I77" s="142" t="s">
        <v>345</v>
      </c>
      <c r="J77" s="141" t="s">
        <v>461</v>
      </c>
    </row>
    <row r="78" ht="22.5" customHeight="1" spans="1:10">
      <c r="A78" s="24"/>
      <c r="B78" s="24"/>
      <c r="C78" s="141" t="s">
        <v>335</v>
      </c>
      <c r="D78" s="141" t="s">
        <v>336</v>
      </c>
      <c r="E78" s="141" t="s">
        <v>465</v>
      </c>
      <c r="F78" s="142" t="s">
        <v>342</v>
      </c>
      <c r="G78" s="141" t="s">
        <v>357</v>
      </c>
      <c r="H78" s="142" t="s">
        <v>323</v>
      </c>
      <c r="I78" s="142" t="s">
        <v>345</v>
      </c>
      <c r="J78" s="141" t="s">
        <v>461</v>
      </c>
    </row>
    <row r="79" ht="22.5" customHeight="1" spans="1:10">
      <c r="A79" s="139" t="str">
        <f>"   "&amp;"医疗废物处置转运经费"</f>
        <v>   医疗废物处置转运经费</v>
      </c>
      <c r="B79" s="140" t="s">
        <v>466</v>
      </c>
      <c r="C79" s="24"/>
      <c r="D79" s="24"/>
      <c r="E79" s="24"/>
      <c r="F79" s="24"/>
      <c r="G79" s="24"/>
      <c r="H79" s="24"/>
      <c r="I79" s="24"/>
      <c r="J79" s="24"/>
    </row>
    <row r="80" ht="22.5" customHeight="1" spans="1:10">
      <c r="A80" s="24"/>
      <c r="B80" s="24"/>
      <c r="C80" s="141" t="s">
        <v>318</v>
      </c>
      <c r="D80" s="141" t="s">
        <v>319</v>
      </c>
      <c r="E80" s="141" t="s">
        <v>467</v>
      </c>
      <c r="F80" s="142" t="s">
        <v>321</v>
      </c>
      <c r="G80" s="141" t="s">
        <v>333</v>
      </c>
      <c r="H80" s="142" t="s">
        <v>323</v>
      </c>
      <c r="I80" s="142" t="s">
        <v>324</v>
      </c>
      <c r="J80" s="141" t="s">
        <v>466</v>
      </c>
    </row>
    <row r="81" ht="22.5" customHeight="1" spans="1:10">
      <c r="A81" s="24"/>
      <c r="B81" s="24"/>
      <c r="C81" s="141" t="s">
        <v>318</v>
      </c>
      <c r="D81" s="141" t="s">
        <v>319</v>
      </c>
      <c r="E81" s="141" t="s">
        <v>468</v>
      </c>
      <c r="F81" s="142" t="s">
        <v>321</v>
      </c>
      <c r="G81" s="141" t="s">
        <v>328</v>
      </c>
      <c r="H81" s="142" t="s">
        <v>323</v>
      </c>
      <c r="I81" s="142" t="s">
        <v>324</v>
      </c>
      <c r="J81" s="141" t="s">
        <v>466</v>
      </c>
    </row>
    <row r="82" ht="22.5" customHeight="1" spans="1:10">
      <c r="A82" s="24"/>
      <c r="B82" s="24"/>
      <c r="C82" s="141" t="s">
        <v>318</v>
      </c>
      <c r="D82" s="141" t="s">
        <v>319</v>
      </c>
      <c r="E82" s="141" t="s">
        <v>469</v>
      </c>
      <c r="F82" s="142" t="s">
        <v>321</v>
      </c>
      <c r="G82" s="141" t="s">
        <v>357</v>
      </c>
      <c r="H82" s="142" t="s">
        <v>323</v>
      </c>
      <c r="I82" s="142" t="s">
        <v>324</v>
      </c>
      <c r="J82" s="141" t="s">
        <v>466</v>
      </c>
    </row>
    <row r="83" ht="22.5" customHeight="1" spans="1:10">
      <c r="A83" s="24"/>
      <c r="B83" s="24"/>
      <c r="C83" s="141" t="s">
        <v>318</v>
      </c>
      <c r="D83" s="141" t="s">
        <v>319</v>
      </c>
      <c r="E83" s="141" t="s">
        <v>470</v>
      </c>
      <c r="F83" s="142" t="s">
        <v>321</v>
      </c>
      <c r="G83" s="141" t="s">
        <v>471</v>
      </c>
      <c r="H83" s="142" t="s">
        <v>323</v>
      </c>
      <c r="I83" s="142" t="s">
        <v>324</v>
      </c>
      <c r="J83" s="141" t="s">
        <v>466</v>
      </c>
    </row>
    <row r="84" ht="22.5" customHeight="1" spans="1:10">
      <c r="A84" s="24"/>
      <c r="B84" s="24"/>
      <c r="C84" s="141" t="s">
        <v>318</v>
      </c>
      <c r="D84" s="141" t="s">
        <v>319</v>
      </c>
      <c r="E84" s="141" t="s">
        <v>472</v>
      </c>
      <c r="F84" s="142" t="s">
        <v>321</v>
      </c>
      <c r="G84" s="141" t="s">
        <v>333</v>
      </c>
      <c r="H84" s="142" t="s">
        <v>323</v>
      </c>
      <c r="I84" s="142" t="s">
        <v>324</v>
      </c>
      <c r="J84" s="141" t="s">
        <v>466</v>
      </c>
    </row>
    <row r="85" ht="22.5" customHeight="1" spans="1:10">
      <c r="A85" s="24"/>
      <c r="B85" s="24"/>
      <c r="C85" s="141" t="s">
        <v>330</v>
      </c>
      <c r="D85" s="141" t="s">
        <v>331</v>
      </c>
      <c r="E85" s="141" t="s">
        <v>473</v>
      </c>
      <c r="F85" s="142" t="s">
        <v>321</v>
      </c>
      <c r="G85" s="141" t="s">
        <v>333</v>
      </c>
      <c r="H85" s="142" t="s">
        <v>323</v>
      </c>
      <c r="I85" s="142" t="s">
        <v>324</v>
      </c>
      <c r="J85" s="141" t="s">
        <v>466</v>
      </c>
    </row>
    <row r="86" ht="22.5" customHeight="1" spans="1:10">
      <c r="A86" s="24"/>
      <c r="B86" s="24"/>
      <c r="C86" s="141" t="s">
        <v>335</v>
      </c>
      <c r="D86" s="141" t="s">
        <v>336</v>
      </c>
      <c r="E86" s="141" t="s">
        <v>474</v>
      </c>
      <c r="F86" s="142" t="s">
        <v>321</v>
      </c>
      <c r="G86" s="141" t="s">
        <v>333</v>
      </c>
      <c r="H86" s="142" t="s">
        <v>323</v>
      </c>
      <c r="I86" s="142" t="s">
        <v>324</v>
      </c>
      <c r="J86" s="141" t="s">
        <v>466</v>
      </c>
    </row>
  </sheetData>
  <mergeCells count="2">
    <mergeCell ref="A2:J2"/>
    <mergeCell ref="A3:H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杨云龙</cp:lastModifiedBy>
  <dcterms:created xsi:type="dcterms:W3CDTF">2026-01-29T07:42:00Z</dcterms:created>
  <dcterms:modified xsi:type="dcterms:W3CDTF">2026-05-07T00:36:01Z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3EAC28C5630142ABAF1DB1874CE29DA7_13</vt:lpwstr>
  </property>
  <property fmtid="{D5CDD505-2E9C-101B-9397-08002B2CF9AE}" pid="3" name="KSOProductBuildVer">
    <vt:lpwstr>2052-12.8.2.18205</vt:lpwstr>
  </property>
</Properties>
</file>